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autoCompressPictures="0"/>
  <xr:revisionPtr revIDLastSave="0" documentId="8_{CEA05534-1427-468C-ABA0-ECEF9A780FFA}" xr6:coauthVersionLast="47" xr6:coauthVersionMax="47" xr10:uidLastSave="{00000000-0000-0000-0000-000000000000}"/>
  <bookViews>
    <workbookView xWindow="28680" yWindow="-120" windowWidth="29040" windowHeight="15840" tabRatio="522" activeTab="10" xr2:uid="{00000000-000D-0000-FFFF-FFFF00000000}"/>
  </bookViews>
  <sheets>
    <sheet name="Income" sheetId="1" r:id="rId1"/>
    <sheet name="Expenses" sheetId="2" r:id="rId2"/>
    <sheet name="Pie Chart" sheetId="3" r:id="rId3"/>
    <sheet name="Debt" sheetId="4" r:id="rId4"/>
    <sheet name="Snowball" sheetId="5" r:id="rId5"/>
    <sheet name="Net Worth" sheetId="6" r:id="rId6"/>
    <sheet name="Retirement" sheetId="13" r:id="rId7"/>
    <sheet name="Wespath notes" sheetId="12" r:id="rId8"/>
    <sheet name="Sheet2" sheetId="14" r:id="rId9"/>
    <sheet name="Inflation" sheetId="11" r:id="rId10"/>
    <sheet name="Will it Last" sheetId="10" r:id="rId11"/>
  </sheets>
  <definedNames>
    <definedName name="_4__Enter_your_regular_monthly_investment_contributions_in_cell_I14">'Will it Last'!$M$5</definedName>
    <definedName name="_Hlk143183788" localSheetId="8">Sheet2!$A$6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2" i="13" l="1"/>
  <c r="D38" i="13"/>
  <c r="C38" i="13"/>
  <c r="B38" i="13"/>
  <c r="D28" i="13"/>
  <c r="C28" i="13"/>
  <c r="B28" i="13"/>
  <c r="D27" i="13"/>
  <c r="C27" i="13"/>
  <c r="B27" i="13"/>
  <c r="D26" i="13"/>
  <c r="C26" i="13"/>
  <c r="B26" i="13"/>
  <c r="B25" i="13"/>
  <c r="D25" i="13" s="1"/>
  <c r="B19" i="13"/>
  <c r="D18" i="13"/>
  <c r="D19" i="13" s="1"/>
  <c r="C18" i="13"/>
  <c r="D17" i="13"/>
  <c r="C17" i="13"/>
  <c r="D16" i="13"/>
  <c r="C16" i="13"/>
  <c r="C19" i="13" s="1"/>
  <c r="F12" i="13"/>
  <c r="B12" i="13" s="1"/>
  <c r="D12" i="13" s="1"/>
  <c r="E12" i="13"/>
  <c r="B11" i="13"/>
  <c r="D11" i="13" s="1"/>
  <c r="B10" i="13"/>
  <c r="D10" i="13" s="1"/>
  <c r="Q9" i="13"/>
  <c r="Q8" i="13"/>
  <c r="B7" i="13"/>
  <c r="L6" i="13"/>
  <c r="L7" i="13" s="1"/>
  <c r="L8" i="13" s="1"/>
  <c r="L9" i="13" s="1"/>
  <c r="L10" i="13" s="1"/>
  <c r="L11" i="13" s="1"/>
  <c r="L12" i="13" s="1"/>
  <c r="L13" i="13" s="1"/>
  <c r="L14" i="13" s="1"/>
  <c r="L15" i="13" s="1"/>
  <c r="L16" i="13" s="1"/>
  <c r="L17" i="13" s="1"/>
  <c r="L18" i="13" s="1"/>
  <c r="L19" i="13" s="1"/>
  <c r="L20" i="13" s="1"/>
  <c r="L21" i="13" s="1"/>
  <c r="L22" i="13" s="1"/>
  <c r="L23" i="13" s="1"/>
  <c r="L24" i="13" s="1"/>
  <c r="L25" i="13" s="1"/>
  <c r="L26" i="13" s="1"/>
  <c r="L27" i="13" s="1"/>
  <c r="L28" i="13" s="1"/>
  <c r="L29" i="13" s="1"/>
  <c r="L30" i="13" s="1"/>
  <c r="L31" i="13" s="1"/>
  <c r="L32" i="13" s="1"/>
  <c r="L33" i="13" s="1"/>
  <c r="L34" i="13" s="1"/>
  <c r="D6" i="13"/>
  <c r="C6" i="13"/>
  <c r="L5" i="13"/>
  <c r="D5" i="13"/>
  <c r="M4" i="13"/>
  <c r="D4" i="13"/>
  <c r="C4" i="13"/>
  <c r="E8" i="2"/>
  <c r="E7" i="2"/>
  <c r="B9" i="4"/>
  <c r="B15" i="4"/>
  <c r="B20" i="4"/>
  <c r="M5" i="11"/>
  <c r="L5" i="11"/>
  <c r="K5" i="11"/>
  <c r="J5" i="11"/>
  <c r="I5" i="11"/>
  <c r="H5" i="11"/>
  <c r="G5" i="11"/>
  <c r="F5" i="11"/>
  <c r="N5" i="11" s="1"/>
  <c r="M4" i="11"/>
  <c r="L4" i="11"/>
  <c r="K4" i="11"/>
  <c r="J4" i="11"/>
  <c r="I4" i="11"/>
  <c r="H4" i="11"/>
  <c r="G4" i="11"/>
  <c r="F4" i="11"/>
  <c r="N4" i="11" s="1"/>
  <c r="C25" i="13" l="1"/>
  <c r="B13" i="13"/>
  <c r="B30" i="13" s="1"/>
  <c r="B39" i="13" s="1"/>
  <c r="C7" i="13"/>
  <c r="C13" i="13" s="1"/>
  <c r="C30" i="13" s="1"/>
  <c r="C39" i="13" s="1"/>
  <c r="C10" i="13"/>
  <c r="C11" i="13"/>
  <c r="C12" i="13"/>
  <c r="H32" i="13"/>
  <c r="D7" i="13"/>
  <c r="D13" i="13" s="1"/>
  <c r="D30" i="13" s="1"/>
  <c r="D39" i="13" s="1"/>
  <c r="B16" i="4"/>
  <c r="L20" i="10"/>
  <c r="K20" i="10"/>
  <c r="J20" i="10"/>
  <c r="J21" i="10" s="1"/>
  <c r="J16" i="10"/>
  <c r="J15" i="10"/>
  <c r="L21" i="10" l="1"/>
  <c r="L22" i="10" s="1"/>
  <c r="L23" i="10" s="1"/>
  <c r="L24" i="10" s="1"/>
  <c r="L25" i="10" s="1"/>
  <c r="L26" i="10" s="1"/>
  <c r="L27" i="10" s="1"/>
  <c r="L28" i="10" s="1"/>
  <c r="L29" i="10" s="1"/>
  <c r="L30" i="10" s="1"/>
  <c r="L31" i="10" s="1"/>
  <c r="L32" i="10" s="1"/>
  <c r="L33" i="10" s="1"/>
  <c r="L34" i="10" s="1"/>
  <c r="L35" i="10" s="1"/>
  <c r="L36" i="10" s="1"/>
  <c r="L37" i="10" s="1"/>
  <c r="L38" i="10" s="1"/>
  <c r="L39" i="10" s="1"/>
  <c r="L40" i="10" s="1"/>
  <c r="L41" i="10" s="1"/>
  <c r="L42" i="10" s="1"/>
  <c r="L43" i="10" s="1"/>
  <c r="L44" i="10" s="1"/>
  <c r="L45" i="10" s="1"/>
  <c r="L46" i="10" s="1"/>
  <c r="L47" i="10" s="1"/>
  <c r="L48" i="10" s="1"/>
  <c r="L49" i="10" s="1"/>
  <c r="L50" i="10" s="1"/>
  <c r="L51" i="10" s="1"/>
  <c r="L52" i="10" s="1"/>
  <c r="L53" i="10" s="1"/>
  <c r="L54" i="10" s="1"/>
  <c r="L55" i="10" s="1"/>
  <c r="L56" i="10" s="1"/>
  <c r="L57" i="10" s="1"/>
  <c r="L58" i="10" s="1"/>
  <c r="L59" i="10" s="1"/>
  <c r="L60" i="10" s="1"/>
  <c r="L61" i="10" s="1"/>
  <c r="L62" i="10" s="1"/>
  <c r="L63" i="10" s="1"/>
  <c r="L64" i="10" s="1"/>
  <c r="L65" i="10" s="1"/>
  <c r="L66" i="10" s="1"/>
  <c r="L67" i="10" s="1"/>
  <c r="L68" i="10" s="1"/>
  <c r="L69" i="10" s="1"/>
  <c r="L70" i="10" s="1"/>
  <c r="L71" i="10" s="1"/>
  <c r="L72" i="10" s="1"/>
  <c r="L73" i="10" s="1"/>
  <c r="L74" i="10" s="1"/>
  <c r="L75" i="10" s="1"/>
  <c r="L76" i="10" s="1"/>
  <c r="L77" i="10" s="1"/>
  <c r="L78" i="10" s="1"/>
  <c r="L79" i="10" s="1"/>
  <c r="L80" i="10" s="1"/>
  <c r="L81" i="10" s="1"/>
  <c r="L82" i="10" s="1"/>
  <c r="L83" i="10" s="1"/>
  <c r="L84" i="10" s="1"/>
  <c r="L85" i="10" s="1"/>
  <c r="L86" i="10" s="1"/>
  <c r="L87" i="10" s="1"/>
  <c r="L88" i="10" s="1"/>
  <c r="L89" i="10" s="1"/>
  <c r="L90" i="10" s="1"/>
  <c r="L91" i="10" s="1"/>
  <c r="L92" i="10" s="1"/>
  <c r="L93" i="10" s="1"/>
  <c r="L94" i="10" s="1"/>
  <c r="L95" i="10" s="1"/>
  <c r="L96" i="10" s="1"/>
  <c r="L97" i="10" s="1"/>
  <c r="L98" i="10" s="1"/>
  <c r="L99" i="10" s="1"/>
  <c r="L100" i="10" s="1"/>
  <c r="L101" i="10" s="1"/>
  <c r="L102" i="10" s="1"/>
  <c r="L103" i="10" s="1"/>
  <c r="L104" i="10" s="1"/>
  <c r="L105" i="10" s="1"/>
  <c r="L106" i="10" s="1"/>
  <c r="L107" i="10" s="1"/>
  <c r="L108" i="10" s="1"/>
  <c r="L109" i="10" s="1"/>
  <c r="L110" i="10" s="1"/>
  <c r="L111" i="10" s="1"/>
  <c r="L112" i="10" s="1"/>
  <c r="L113" i="10" s="1"/>
  <c r="L114" i="10" s="1"/>
  <c r="L115" i="10" s="1"/>
  <c r="L116" i="10" s="1"/>
  <c r="L117" i="10" s="1"/>
  <c r="L118" i="10" s="1"/>
  <c r="L119" i="10" s="1"/>
  <c r="J22" i="10"/>
  <c r="K21" i="10"/>
  <c r="M21" i="10" s="1"/>
  <c r="J23" i="10" l="1"/>
  <c r="K22" i="10"/>
  <c r="M22" i="10" s="1"/>
  <c r="J24" i="10" l="1"/>
  <c r="K23" i="10"/>
  <c r="M23" i="10" s="1"/>
  <c r="J25" i="10" l="1"/>
  <c r="K24" i="10"/>
  <c r="M24" i="10" s="1"/>
  <c r="J26" i="10" l="1"/>
  <c r="K25" i="10"/>
  <c r="M25" i="10" s="1"/>
  <c r="J27" i="10" l="1"/>
  <c r="K26" i="10"/>
  <c r="M26" i="10" s="1"/>
  <c r="J28" i="10" l="1"/>
  <c r="K27" i="10"/>
  <c r="M27" i="10" s="1"/>
  <c r="J29" i="10" l="1"/>
  <c r="K28" i="10"/>
  <c r="M28" i="10" s="1"/>
  <c r="J30" i="10" l="1"/>
  <c r="K29" i="10"/>
  <c r="M29" i="10" s="1"/>
  <c r="J31" i="10" l="1"/>
  <c r="K30" i="10"/>
  <c r="M30" i="10" s="1"/>
  <c r="J32" i="10" l="1"/>
  <c r="K31" i="10"/>
  <c r="M31" i="10" s="1"/>
  <c r="J33" i="10" l="1"/>
  <c r="K32" i="10"/>
  <c r="M32" i="10" s="1"/>
  <c r="J34" i="10" l="1"/>
  <c r="K33" i="10"/>
  <c r="M33" i="10" s="1"/>
  <c r="J35" i="10" l="1"/>
  <c r="K34" i="10"/>
  <c r="M34" i="10" s="1"/>
  <c r="K35" i="10" l="1"/>
  <c r="M35" i="10" s="1"/>
  <c r="J36" i="10"/>
  <c r="K36" i="10" l="1"/>
  <c r="M36" i="10" s="1"/>
  <c r="J37" i="10"/>
  <c r="K37" i="10" l="1"/>
  <c r="M37" i="10" s="1"/>
  <c r="J38" i="10"/>
  <c r="K38" i="10" l="1"/>
  <c r="M38" i="10" s="1"/>
  <c r="J39" i="10"/>
  <c r="K39" i="10" l="1"/>
  <c r="M39" i="10" s="1"/>
  <c r="J40" i="10"/>
  <c r="K40" i="10" l="1"/>
  <c r="M40" i="10" s="1"/>
  <c r="J41" i="10"/>
  <c r="K41" i="10" l="1"/>
  <c r="M41" i="10" s="1"/>
  <c r="J42" i="10"/>
  <c r="K42" i="10" l="1"/>
  <c r="M42" i="10" s="1"/>
  <c r="J43" i="10"/>
  <c r="K43" i="10" l="1"/>
  <c r="M43" i="10" s="1"/>
  <c r="J44" i="10"/>
  <c r="K44" i="10" l="1"/>
  <c r="M44" i="10" s="1"/>
  <c r="J45" i="10"/>
  <c r="K45" i="10" l="1"/>
  <c r="M45" i="10" s="1"/>
  <c r="J46" i="10"/>
  <c r="K46" i="10" l="1"/>
  <c r="M46" i="10" s="1"/>
  <c r="J47" i="10"/>
  <c r="K47" i="10" l="1"/>
  <c r="M47" i="10" s="1"/>
  <c r="J48" i="10"/>
  <c r="K48" i="10" l="1"/>
  <c r="M48" i="10" s="1"/>
  <c r="J49" i="10"/>
  <c r="K49" i="10" l="1"/>
  <c r="M49" i="10" s="1"/>
  <c r="J50" i="10"/>
  <c r="K50" i="10" l="1"/>
  <c r="M50" i="10" s="1"/>
  <c r="J51" i="10"/>
  <c r="K51" i="10" l="1"/>
  <c r="M51" i="10" s="1"/>
  <c r="J52" i="10"/>
  <c r="K52" i="10" l="1"/>
  <c r="M52" i="10" s="1"/>
  <c r="J53" i="10"/>
  <c r="K53" i="10" l="1"/>
  <c r="M53" i="10" s="1"/>
  <c r="J54" i="10"/>
  <c r="K54" i="10" l="1"/>
  <c r="M54" i="10" s="1"/>
  <c r="J55" i="10"/>
  <c r="K55" i="10" l="1"/>
  <c r="M55" i="10" s="1"/>
  <c r="J56" i="10"/>
  <c r="K56" i="10" l="1"/>
  <c r="M56" i="10" s="1"/>
  <c r="J57" i="10"/>
  <c r="K57" i="10" l="1"/>
  <c r="M57" i="10" s="1"/>
  <c r="J58" i="10"/>
  <c r="K58" i="10" l="1"/>
  <c r="M58" i="10" s="1"/>
  <c r="J59" i="10"/>
  <c r="K59" i="10" l="1"/>
  <c r="M59" i="10" s="1"/>
  <c r="J60" i="10"/>
  <c r="K60" i="10" l="1"/>
  <c r="M60" i="10" s="1"/>
  <c r="J61" i="10"/>
  <c r="K61" i="10" l="1"/>
  <c r="M61" i="10" s="1"/>
  <c r="J62" i="10"/>
  <c r="K62" i="10" l="1"/>
  <c r="M62" i="10" s="1"/>
  <c r="J63" i="10"/>
  <c r="K63" i="10" l="1"/>
  <c r="M63" i="10" s="1"/>
  <c r="J64" i="10"/>
  <c r="K64" i="10" l="1"/>
  <c r="M64" i="10" s="1"/>
  <c r="J65" i="10"/>
  <c r="K65" i="10" l="1"/>
  <c r="M65" i="10" s="1"/>
  <c r="J66" i="10"/>
  <c r="K66" i="10" l="1"/>
  <c r="M66" i="10" s="1"/>
  <c r="J67" i="10"/>
  <c r="K67" i="10" l="1"/>
  <c r="M67" i="10" s="1"/>
  <c r="J68" i="10"/>
  <c r="K68" i="10" l="1"/>
  <c r="M68" i="10" s="1"/>
  <c r="J69" i="10"/>
  <c r="K69" i="10" l="1"/>
  <c r="M69" i="10" s="1"/>
  <c r="J70" i="10"/>
  <c r="K70" i="10" l="1"/>
  <c r="M70" i="10" s="1"/>
  <c r="J71" i="10"/>
  <c r="K71" i="10" l="1"/>
  <c r="M71" i="10" s="1"/>
  <c r="J72" i="10"/>
  <c r="K72" i="10" l="1"/>
  <c r="M72" i="10" s="1"/>
  <c r="J73" i="10"/>
  <c r="K73" i="10" l="1"/>
  <c r="M73" i="10" s="1"/>
  <c r="J74" i="10"/>
  <c r="K74" i="10" l="1"/>
  <c r="M74" i="10" s="1"/>
  <c r="J75" i="10"/>
  <c r="K75" i="10" l="1"/>
  <c r="M75" i="10" s="1"/>
  <c r="J76" i="10"/>
  <c r="K76" i="10" l="1"/>
  <c r="M76" i="10" s="1"/>
  <c r="J77" i="10"/>
  <c r="K77" i="10" l="1"/>
  <c r="M77" i="10" s="1"/>
  <c r="J78" i="10"/>
  <c r="K78" i="10" l="1"/>
  <c r="M78" i="10" s="1"/>
  <c r="J79" i="10"/>
  <c r="K79" i="10" l="1"/>
  <c r="M79" i="10" s="1"/>
  <c r="J80" i="10"/>
  <c r="K80" i="10" l="1"/>
  <c r="M80" i="10" s="1"/>
  <c r="J81" i="10"/>
  <c r="K81" i="10" l="1"/>
  <c r="M81" i="10" s="1"/>
  <c r="J82" i="10"/>
  <c r="K82" i="10" l="1"/>
  <c r="M82" i="10" s="1"/>
  <c r="J83" i="10"/>
  <c r="K83" i="10" l="1"/>
  <c r="M83" i="10" s="1"/>
  <c r="J84" i="10"/>
  <c r="K84" i="10" l="1"/>
  <c r="M84" i="10" s="1"/>
  <c r="J85" i="10"/>
  <c r="K85" i="10" l="1"/>
  <c r="M85" i="10" s="1"/>
  <c r="J86" i="10"/>
  <c r="K86" i="10" l="1"/>
  <c r="M86" i="10" s="1"/>
  <c r="J87" i="10"/>
  <c r="K87" i="10" l="1"/>
  <c r="M87" i="10" s="1"/>
  <c r="J88" i="10"/>
  <c r="K88" i="10" l="1"/>
  <c r="M88" i="10" s="1"/>
  <c r="J89" i="10"/>
  <c r="K89" i="10" l="1"/>
  <c r="M89" i="10" s="1"/>
  <c r="J90" i="10"/>
  <c r="K90" i="10" l="1"/>
  <c r="M90" i="10" s="1"/>
  <c r="J91" i="10"/>
  <c r="K91" i="10" l="1"/>
  <c r="M91" i="10" s="1"/>
  <c r="J92" i="10"/>
  <c r="K92" i="10" l="1"/>
  <c r="M92" i="10" s="1"/>
  <c r="J93" i="10"/>
  <c r="K93" i="10" l="1"/>
  <c r="M93" i="10" s="1"/>
  <c r="J94" i="10"/>
  <c r="K94" i="10" l="1"/>
  <c r="M94" i="10" s="1"/>
  <c r="J95" i="10"/>
  <c r="K95" i="10" l="1"/>
  <c r="M95" i="10" s="1"/>
  <c r="J96" i="10"/>
  <c r="K96" i="10" l="1"/>
  <c r="M96" i="10" s="1"/>
  <c r="J97" i="10"/>
  <c r="K97" i="10" l="1"/>
  <c r="M97" i="10" s="1"/>
  <c r="J98" i="10"/>
  <c r="K98" i="10" l="1"/>
  <c r="M98" i="10" s="1"/>
  <c r="J99" i="10"/>
  <c r="K99" i="10" l="1"/>
  <c r="M99" i="10" s="1"/>
  <c r="J100" i="10"/>
  <c r="K100" i="10" l="1"/>
  <c r="M100" i="10" s="1"/>
  <c r="J101" i="10"/>
  <c r="K101" i="10" l="1"/>
  <c r="M101" i="10" s="1"/>
  <c r="J102" i="10"/>
  <c r="K102" i="10" l="1"/>
  <c r="M102" i="10" s="1"/>
  <c r="J103" i="10"/>
  <c r="K103" i="10" l="1"/>
  <c r="M103" i="10" s="1"/>
  <c r="J104" i="10"/>
  <c r="K104" i="10" l="1"/>
  <c r="M104" i="10" s="1"/>
  <c r="J105" i="10"/>
  <c r="K105" i="10" l="1"/>
  <c r="M105" i="10" s="1"/>
  <c r="J106" i="10"/>
  <c r="K106" i="10" l="1"/>
  <c r="M106" i="10" s="1"/>
  <c r="J107" i="10"/>
  <c r="K107" i="10" l="1"/>
  <c r="M107" i="10" s="1"/>
  <c r="J108" i="10"/>
  <c r="K108" i="10" l="1"/>
  <c r="M108" i="10" s="1"/>
  <c r="J109" i="10"/>
  <c r="K109" i="10" l="1"/>
  <c r="M109" i="10" s="1"/>
  <c r="J110" i="10"/>
  <c r="K110" i="10" l="1"/>
  <c r="M110" i="10" s="1"/>
  <c r="J111" i="10"/>
  <c r="K111" i="10" l="1"/>
  <c r="M111" i="10" s="1"/>
  <c r="J112" i="10"/>
  <c r="K112" i="10" l="1"/>
  <c r="M112" i="10" s="1"/>
  <c r="J113" i="10"/>
  <c r="K113" i="10" l="1"/>
  <c r="M113" i="10" s="1"/>
  <c r="J114" i="10"/>
  <c r="K114" i="10" l="1"/>
  <c r="M114" i="10" s="1"/>
  <c r="J115" i="10"/>
  <c r="K115" i="10" l="1"/>
  <c r="M115" i="10" s="1"/>
  <c r="J116" i="10"/>
  <c r="K116" i="10" l="1"/>
  <c r="M116" i="10" s="1"/>
  <c r="J117" i="10"/>
  <c r="K117" i="10" l="1"/>
  <c r="M117" i="10" s="1"/>
  <c r="J118" i="10"/>
  <c r="K118" i="10" l="1"/>
  <c r="M118" i="10" s="1"/>
  <c r="J119" i="10"/>
  <c r="K119" i="10" s="1"/>
  <c r="M119" i="10" s="1"/>
  <c r="C17" i="10" s="1"/>
  <c r="B23" i="6" l="1"/>
  <c r="F39" i="4" l="1"/>
  <c r="G39" i="4" s="1"/>
  <c r="F38" i="4"/>
  <c r="G38" i="4" s="1"/>
  <c r="F37" i="4"/>
  <c r="G37" i="4" s="1"/>
  <c r="F34" i="4"/>
  <c r="G34" i="4" s="1"/>
  <c r="F33" i="4"/>
  <c r="G33" i="4" s="1"/>
  <c r="F32" i="4"/>
  <c r="G32" i="4" s="1"/>
  <c r="F31" i="4"/>
  <c r="G31" i="4" s="1"/>
  <c r="G35" i="4" s="1"/>
  <c r="F28" i="4"/>
  <c r="G28" i="4" s="1"/>
  <c r="G27" i="4"/>
  <c r="F27" i="4"/>
  <c r="F26" i="4"/>
  <c r="G26" i="4" s="1"/>
  <c r="G25" i="4"/>
  <c r="F25" i="4"/>
  <c r="F24" i="4"/>
  <c r="G24" i="4" s="1"/>
  <c r="G23" i="4"/>
  <c r="F23" i="4"/>
  <c r="F22" i="4"/>
  <c r="G22" i="4" s="1"/>
  <c r="G29" i="4" s="1"/>
  <c r="F19" i="4"/>
  <c r="G19" i="4" s="1"/>
  <c r="F18" i="4"/>
  <c r="G18" i="4" s="1"/>
  <c r="F14" i="4"/>
  <c r="G14" i="4" s="1"/>
  <c r="F13" i="4"/>
  <c r="G13" i="4" s="1"/>
  <c r="F12" i="4"/>
  <c r="G12" i="4" s="1"/>
  <c r="F11" i="4"/>
  <c r="G11" i="4" s="1"/>
  <c r="F8" i="4"/>
  <c r="G8" i="4" s="1"/>
  <c r="F7" i="4"/>
  <c r="G7" i="4" s="1"/>
  <c r="F6" i="4"/>
  <c r="G6" i="4" s="1"/>
  <c r="F5" i="4"/>
  <c r="G5" i="4" s="1"/>
  <c r="F4" i="4"/>
  <c r="G4" i="4" s="1"/>
  <c r="F3" i="4"/>
  <c r="F9" i="4" l="1"/>
  <c r="G20" i="4"/>
  <c r="F29" i="4"/>
  <c r="G15" i="4"/>
  <c r="G40" i="4"/>
  <c r="F15" i="4"/>
  <c r="G3" i="4"/>
  <c r="G9" i="4" s="1"/>
  <c r="F20" i="4"/>
  <c r="F35" i="4"/>
  <c r="F40" i="4" s="1"/>
  <c r="D5" i="1"/>
  <c r="D3" i="1" l="1"/>
  <c r="B35" i="4" l="1"/>
  <c r="B29" i="4"/>
  <c r="B12" i="3"/>
  <c r="B40" i="4" l="1"/>
  <c r="D40" i="4"/>
  <c r="D10" i="1" l="1"/>
  <c r="D9" i="1"/>
  <c r="D8" i="1" l="1"/>
  <c r="D7" i="1"/>
  <c r="D6" i="1"/>
  <c r="D4" i="1"/>
  <c r="D11" i="1" l="1"/>
  <c r="B16" i="3"/>
  <c r="G2" i="2"/>
  <c r="C23" i="6"/>
  <c r="D21" i="6"/>
  <c r="D20" i="6"/>
  <c r="D19" i="6"/>
  <c r="D18" i="6"/>
  <c r="D17" i="6"/>
  <c r="D16" i="6"/>
  <c r="D14" i="6"/>
  <c r="D13" i="6"/>
  <c r="D12" i="6"/>
  <c r="D11" i="6"/>
  <c r="D10" i="6"/>
  <c r="D9" i="6"/>
  <c r="D8" i="6"/>
  <c r="D7" i="6"/>
  <c r="D6" i="6"/>
  <c r="D5" i="6"/>
  <c r="D4" i="6"/>
  <c r="D3" i="6"/>
  <c r="D2" i="6"/>
  <c r="D23" i="6" l="1"/>
  <c r="B23" i="5"/>
  <c r="C23" i="5" s="1"/>
  <c r="D23" i="5" l="1"/>
  <c r="B24" i="5"/>
  <c r="C24" i="5" l="1"/>
  <c r="B25" i="5" s="1"/>
  <c r="C25" i="5" s="1"/>
  <c r="E23" i="5"/>
  <c r="F23" i="5"/>
  <c r="D24" i="5" l="1"/>
  <c r="E24" i="5" s="1"/>
  <c r="D25" i="5" s="1"/>
  <c r="E25" i="5" s="1"/>
  <c r="G23" i="5"/>
  <c r="H23" i="5"/>
  <c r="B26" i="5"/>
  <c r="C26" i="5" s="1"/>
  <c r="F24" i="5" l="1"/>
  <c r="G24" i="5" s="1"/>
  <c r="I23" i="5"/>
  <c r="J23" i="5"/>
  <c r="D26" i="5"/>
  <c r="E26" i="5" s="1"/>
  <c r="B27" i="5"/>
  <c r="C27" i="5" s="1"/>
  <c r="H24" i="5" l="1"/>
  <c r="I24" i="5" s="1"/>
  <c r="K23" i="5"/>
  <c r="L23" i="5"/>
  <c r="D27" i="5"/>
  <c r="E27" i="5" s="1"/>
  <c r="B28" i="5"/>
  <c r="C28" i="5" s="1"/>
  <c r="F25" i="5"/>
  <c r="G25" i="5" s="1"/>
  <c r="J24" i="5" l="1"/>
  <c r="K24" i="5" s="1"/>
  <c r="M23" i="5"/>
  <c r="N23" i="5"/>
  <c r="D28" i="5"/>
  <c r="E28" i="5" s="1"/>
  <c r="F26" i="5"/>
  <c r="G26" i="5" s="1"/>
  <c r="B29" i="5"/>
  <c r="C29" i="5" s="1"/>
  <c r="H25" i="5"/>
  <c r="I25" i="5" s="1"/>
  <c r="O23" i="5" l="1"/>
  <c r="P23" i="5"/>
  <c r="F27" i="5"/>
  <c r="G27" i="5" s="1"/>
  <c r="J25" i="5"/>
  <c r="K25" i="5" s="1"/>
  <c r="B30" i="5"/>
  <c r="C30" i="5" s="1"/>
  <c r="D29" i="5"/>
  <c r="E29" i="5" s="1"/>
  <c r="L24" i="5"/>
  <c r="H26" i="5"/>
  <c r="I26" i="5" s="1"/>
  <c r="Q23" i="5" l="1"/>
  <c r="R23" i="5"/>
  <c r="H27" i="5"/>
  <c r="I27" i="5" s="1"/>
  <c r="M24" i="5"/>
  <c r="N24" i="5" s="1"/>
  <c r="B31" i="5"/>
  <c r="C31" i="5" s="1"/>
  <c r="J26" i="5"/>
  <c r="K26" i="5" s="1"/>
  <c r="D30" i="5"/>
  <c r="E30" i="5" s="1"/>
  <c r="F28" i="5"/>
  <c r="G28" i="5" s="1"/>
  <c r="S23" i="5" l="1"/>
  <c r="T23" i="5"/>
  <c r="O24" i="5"/>
  <c r="P24" i="5" s="1"/>
  <c r="D31" i="5"/>
  <c r="E31" i="5" s="1"/>
  <c r="B32" i="5"/>
  <c r="C32" i="5" s="1"/>
  <c r="H28" i="5"/>
  <c r="I28" i="5" s="1"/>
  <c r="F29" i="5"/>
  <c r="G29" i="5" s="1"/>
  <c r="J27" i="5"/>
  <c r="K27" i="5" s="1"/>
  <c r="L25" i="5"/>
  <c r="M25" i="5" s="1"/>
  <c r="U23" i="5" l="1"/>
  <c r="V23" i="5"/>
  <c r="Q24" i="5"/>
  <c r="R24" i="5" s="1"/>
  <c r="F30" i="5"/>
  <c r="G30" i="5" s="1"/>
  <c r="B33" i="5"/>
  <c r="C33" i="5" s="1"/>
  <c r="D32" i="5"/>
  <c r="E32" i="5" s="1"/>
  <c r="J28" i="5"/>
  <c r="K28" i="5" s="1"/>
  <c r="H29" i="5"/>
  <c r="I29" i="5" s="1"/>
  <c r="L26" i="5"/>
  <c r="M26" i="5" s="1"/>
  <c r="N25" i="5"/>
  <c r="O25" i="5" s="1"/>
  <c r="W23" i="5" l="1"/>
  <c r="X23" i="5"/>
  <c r="J29" i="5"/>
  <c r="K29" i="5" s="1"/>
  <c r="L27" i="5"/>
  <c r="M27" i="5" s="1"/>
  <c r="B34" i="5"/>
  <c r="C34" i="5" s="1"/>
  <c r="N26" i="5"/>
  <c r="O26" i="5" s="1"/>
  <c r="H30" i="5"/>
  <c r="I30" i="5" s="1"/>
  <c r="D33" i="5"/>
  <c r="E33" i="5" s="1"/>
  <c r="F31" i="5"/>
  <c r="G31" i="5" s="1"/>
  <c r="S24" i="5"/>
  <c r="P25" i="5"/>
  <c r="Q25" i="5" s="1"/>
  <c r="Y23" i="5" l="1"/>
  <c r="Z23" i="5"/>
  <c r="N27" i="5"/>
  <c r="O27" i="5" s="1"/>
  <c r="F32" i="5"/>
  <c r="G32" i="5" s="1"/>
  <c r="B35" i="5"/>
  <c r="C35" i="5" s="1"/>
  <c r="L28" i="5"/>
  <c r="M28" i="5" s="1"/>
  <c r="D34" i="5"/>
  <c r="E34" i="5" s="1"/>
  <c r="P26" i="5"/>
  <c r="Q26" i="5" s="1"/>
  <c r="H31" i="5"/>
  <c r="I31" i="5" s="1"/>
  <c r="J30" i="5"/>
  <c r="K30" i="5" s="1"/>
  <c r="R25" i="5"/>
  <c r="S25" i="5" s="1"/>
  <c r="T24" i="5"/>
  <c r="AA23" i="5" l="1"/>
  <c r="AB23" i="5"/>
  <c r="J31" i="5"/>
  <c r="K31" i="5" s="1"/>
  <c r="L29" i="5"/>
  <c r="M29" i="5" s="1"/>
  <c r="R26" i="5"/>
  <c r="S26" i="5" s="1"/>
  <c r="H32" i="5"/>
  <c r="I32" i="5" s="1"/>
  <c r="B36" i="5"/>
  <c r="C36" i="5" s="1"/>
  <c r="P27" i="5"/>
  <c r="Q27" i="5" s="1"/>
  <c r="F33" i="5"/>
  <c r="G33" i="5" s="1"/>
  <c r="D35" i="5"/>
  <c r="E35" i="5" s="1"/>
  <c r="N28" i="5"/>
  <c r="O28" i="5" s="1"/>
  <c r="U24" i="5"/>
  <c r="V24" i="5" s="1"/>
  <c r="AC23" i="5" l="1"/>
  <c r="AD23" i="5"/>
  <c r="F34" i="5"/>
  <c r="G34" i="5" s="1"/>
  <c r="R27" i="5"/>
  <c r="S27" i="5" s="1"/>
  <c r="T25" i="5"/>
  <c r="U25" i="5" s="1"/>
  <c r="D36" i="5"/>
  <c r="E36" i="5" s="1"/>
  <c r="H33" i="5"/>
  <c r="I33" i="5" s="1"/>
  <c r="L30" i="5"/>
  <c r="M30" i="5" s="1"/>
  <c r="W24" i="5"/>
  <c r="X24" i="5" s="1"/>
  <c r="P28" i="5"/>
  <c r="Q28" i="5" s="1"/>
  <c r="N29" i="5"/>
  <c r="O29" i="5" s="1"/>
  <c r="B37" i="5"/>
  <c r="C37" i="5" s="1"/>
  <c r="J32" i="5"/>
  <c r="K32" i="5" s="1"/>
  <c r="AE23" i="5" l="1"/>
  <c r="AF23" i="5"/>
  <c r="AG23" i="5" s="1"/>
  <c r="J33" i="5"/>
  <c r="K33" i="5" s="1"/>
  <c r="N30" i="5"/>
  <c r="O30" i="5" s="1"/>
  <c r="B38" i="5"/>
  <c r="C38" i="5" s="1"/>
  <c r="P29" i="5"/>
  <c r="Q29" i="5" s="1"/>
  <c r="L31" i="5"/>
  <c r="M31" i="5" s="1"/>
  <c r="D37" i="5"/>
  <c r="E37" i="5" s="1"/>
  <c r="R28" i="5"/>
  <c r="S28" i="5" s="1"/>
  <c r="V25" i="5"/>
  <c r="W25" i="5" s="1"/>
  <c r="Y24" i="5"/>
  <c r="Z24" i="5" s="1"/>
  <c r="H34" i="5"/>
  <c r="I34" i="5" s="1"/>
  <c r="T26" i="5"/>
  <c r="U26" i="5" s="1"/>
  <c r="F35" i="5"/>
  <c r="G35" i="5" s="1"/>
  <c r="H35" i="5" l="1"/>
  <c r="I35" i="5" s="1"/>
  <c r="F36" i="5"/>
  <c r="G36" i="5" s="1"/>
  <c r="V26" i="5"/>
  <c r="W26" i="5" s="1"/>
  <c r="D38" i="5"/>
  <c r="E38" i="5" s="1"/>
  <c r="P30" i="5"/>
  <c r="Q30" i="5" s="1"/>
  <c r="N31" i="5"/>
  <c r="O31" i="5" s="1"/>
  <c r="X25" i="5"/>
  <c r="Y25" i="5" s="1"/>
  <c r="T27" i="5"/>
  <c r="U27" i="5" s="1"/>
  <c r="AA24" i="5"/>
  <c r="AB24" i="5" s="1"/>
  <c r="R29" i="5"/>
  <c r="S29" i="5" s="1"/>
  <c r="L32" i="5"/>
  <c r="M32" i="5" s="1"/>
  <c r="B39" i="5"/>
  <c r="C39" i="5" s="1"/>
  <c r="J34" i="5"/>
  <c r="K34" i="5" s="1"/>
  <c r="R30" i="5" l="1"/>
  <c r="S30" i="5" s="1"/>
  <c r="B40" i="5"/>
  <c r="C40" i="5" s="1"/>
  <c r="J35" i="5"/>
  <c r="K35" i="5" s="1"/>
  <c r="L33" i="5"/>
  <c r="M33" i="5" s="1"/>
  <c r="T28" i="5"/>
  <c r="U28" i="5" s="1"/>
  <c r="N32" i="5"/>
  <c r="O32" i="5" s="1"/>
  <c r="D39" i="5"/>
  <c r="E39" i="5" s="1"/>
  <c r="F37" i="5"/>
  <c r="G37" i="5" s="1"/>
  <c r="Z25" i="5"/>
  <c r="AA25" i="5" s="1"/>
  <c r="AC24" i="5"/>
  <c r="AD24" i="5"/>
  <c r="X26" i="5"/>
  <c r="Y26" i="5" s="1"/>
  <c r="P31" i="5"/>
  <c r="Q31" i="5" s="1"/>
  <c r="V27" i="5"/>
  <c r="W27" i="5" s="1"/>
  <c r="H36" i="5"/>
  <c r="I36" i="5" s="1"/>
  <c r="F38" i="5" l="1"/>
  <c r="G38" i="5" s="1"/>
  <c r="L34" i="5"/>
  <c r="M34" i="5" s="1"/>
  <c r="R31" i="5"/>
  <c r="S31" i="5" s="1"/>
  <c r="H37" i="5"/>
  <c r="I37" i="5" s="1"/>
  <c r="D40" i="5"/>
  <c r="E40" i="5" s="1"/>
  <c r="J36" i="5"/>
  <c r="K36" i="5" s="1"/>
  <c r="X27" i="5"/>
  <c r="Y27" i="5" s="1"/>
  <c r="V28" i="5"/>
  <c r="W28" i="5" s="1"/>
  <c r="N33" i="5"/>
  <c r="O33" i="5" s="1"/>
  <c r="P32" i="5"/>
  <c r="Q32" i="5" s="1"/>
  <c r="Z26" i="5"/>
  <c r="AA26" i="5" s="1"/>
  <c r="T29" i="5"/>
  <c r="U29" i="5" s="1"/>
  <c r="AE24" i="5"/>
  <c r="AF24" i="5" s="1"/>
  <c r="AG24" i="5" s="1"/>
  <c r="AB25" i="5"/>
  <c r="AC25" i="5" s="1"/>
  <c r="B41" i="5"/>
  <c r="C41" i="5" s="1"/>
  <c r="Z27" i="5" l="1"/>
  <c r="AA27" i="5" s="1"/>
  <c r="X28" i="5"/>
  <c r="Y28" i="5" s="1"/>
  <c r="D41" i="5"/>
  <c r="E41" i="5" s="1"/>
  <c r="R32" i="5"/>
  <c r="S32" i="5" s="1"/>
  <c r="F39" i="5"/>
  <c r="G39" i="5" s="1"/>
  <c r="P33" i="5"/>
  <c r="Q33" i="5" s="1"/>
  <c r="B42" i="5"/>
  <c r="C42" i="5" s="1"/>
  <c r="AB26" i="5"/>
  <c r="AC26" i="5" s="1"/>
  <c r="T30" i="5"/>
  <c r="U30" i="5" s="1"/>
  <c r="V29" i="5"/>
  <c r="W29" i="5" s="1"/>
  <c r="J37" i="5"/>
  <c r="K37" i="5" s="1"/>
  <c r="H38" i="5"/>
  <c r="I38" i="5" s="1"/>
  <c r="L35" i="5"/>
  <c r="M35" i="5" s="1"/>
  <c r="AD25" i="5"/>
  <c r="AE25" i="5" s="1"/>
  <c r="N34" i="5"/>
  <c r="O34" i="5" s="1"/>
  <c r="L36" i="5" l="1"/>
  <c r="M36" i="5" s="1"/>
  <c r="N35" i="5"/>
  <c r="O35" i="5" s="1"/>
  <c r="J38" i="5"/>
  <c r="K38" i="5" s="1"/>
  <c r="AD26" i="5"/>
  <c r="AE26" i="5" s="1"/>
  <c r="V30" i="5"/>
  <c r="W30" i="5" s="1"/>
  <c r="T31" i="5"/>
  <c r="U31" i="5" s="1"/>
  <c r="P34" i="5"/>
  <c r="Q34" i="5" s="1"/>
  <c r="H39" i="5"/>
  <c r="I39" i="5" s="1"/>
  <c r="AB27" i="5"/>
  <c r="AC27" i="5" s="1"/>
  <c r="B43" i="5"/>
  <c r="C43" i="5" s="1"/>
  <c r="F40" i="5"/>
  <c r="G40" i="5" s="1"/>
  <c r="D42" i="5"/>
  <c r="E42" i="5" s="1"/>
  <c r="Z28" i="5"/>
  <c r="AA28" i="5" s="1"/>
  <c r="AF25" i="5"/>
  <c r="AG25" i="5" s="1"/>
  <c r="R33" i="5"/>
  <c r="S33" i="5" s="1"/>
  <c r="X29" i="5"/>
  <c r="Y29" i="5" s="1"/>
  <c r="Z29" i="5" l="1"/>
  <c r="AA29" i="5" s="1"/>
  <c r="AB28" i="5"/>
  <c r="AC28" i="5" s="1"/>
  <c r="V31" i="5"/>
  <c r="W31" i="5" s="1"/>
  <c r="D43" i="5"/>
  <c r="E43" i="5" s="1"/>
  <c r="H40" i="5"/>
  <c r="I40" i="5" s="1"/>
  <c r="X30" i="5"/>
  <c r="Y30" i="5" s="1"/>
  <c r="F41" i="5"/>
  <c r="G41" i="5" s="1"/>
  <c r="P35" i="5"/>
  <c r="Q35" i="5" s="1"/>
  <c r="B44" i="5"/>
  <c r="C44" i="5" s="1"/>
  <c r="T32" i="5"/>
  <c r="U32" i="5" s="1"/>
  <c r="R34" i="5"/>
  <c r="S34" i="5" s="1"/>
  <c r="AF26" i="5"/>
  <c r="AG26" i="5" s="1"/>
  <c r="AD27" i="5"/>
  <c r="AE27" i="5" s="1"/>
  <c r="N36" i="5"/>
  <c r="O36" i="5" s="1"/>
  <c r="J39" i="5"/>
  <c r="K39" i="5" s="1"/>
  <c r="L37" i="5"/>
  <c r="M37" i="5" s="1"/>
  <c r="AD28" i="5" l="1"/>
  <c r="AE28" i="5" s="1"/>
  <c r="B45" i="5"/>
  <c r="C45" i="5" s="1"/>
  <c r="Z30" i="5"/>
  <c r="AA30" i="5" s="1"/>
  <c r="L38" i="5"/>
  <c r="M38" i="5" s="1"/>
  <c r="AF27" i="5"/>
  <c r="AG27" i="5" s="1"/>
  <c r="P36" i="5"/>
  <c r="Q36" i="5" s="1"/>
  <c r="D44" i="5"/>
  <c r="E44" i="5" s="1"/>
  <c r="F42" i="5"/>
  <c r="G42" i="5" s="1"/>
  <c r="J40" i="5"/>
  <c r="K40" i="5" s="1"/>
  <c r="R35" i="5"/>
  <c r="S35" i="5" s="1"/>
  <c r="V32" i="5"/>
  <c r="W32" i="5" s="1"/>
  <c r="N37" i="5"/>
  <c r="O37" i="5" s="1"/>
  <c r="T33" i="5"/>
  <c r="U33" i="5" s="1"/>
  <c r="X31" i="5"/>
  <c r="Y31" i="5" s="1"/>
  <c r="AB29" i="5"/>
  <c r="AC29" i="5" s="1"/>
  <c r="H41" i="5"/>
  <c r="I41" i="5" s="1"/>
  <c r="AB30" i="5" l="1"/>
  <c r="AC30" i="5" s="1"/>
  <c r="V33" i="5"/>
  <c r="W33" i="5" s="1"/>
  <c r="AF28" i="5"/>
  <c r="AG28" i="5" s="1"/>
  <c r="X32" i="5"/>
  <c r="Y32" i="5" s="1"/>
  <c r="R36" i="5"/>
  <c r="S36" i="5" s="1"/>
  <c r="D45" i="5"/>
  <c r="E45" i="5" s="1"/>
  <c r="T34" i="5"/>
  <c r="U34" i="5" s="1"/>
  <c r="J41" i="5"/>
  <c r="K41" i="5" s="1"/>
  <c r="H42" i="5"/>
  <c r="I42" i="5" s="1"/>
  <c r="N38" i="5"/>
  <c r="O38" i="5" s="1"/>
  <c r="F43" i="5"/>
  <c r="G43" i="5" s="1"/>
  <c r="P37" i="5"/>
  <c r="Q37" i="5" s="1"/>
  <c r="L39" i="5"/>
  <c r="M39" i="5" s="1"/>
  <c r="B46" i="5"/>
  <c r="C46" i="5" s="1"/>
  <c r="Z31" i="5"/>
  <c r="AA31" i="5" s="1"/>
  <c r="AD29" i="5"/>
  <c r="AE29" i="5" s="1"/>
  <c r="Z32" i="5" l="1"/>
  <c r="AA32" i="5" s="1"/>
  <c r="L40" i="5"/>
  <c r="M40" i="5" s="1"/>
  <c r="F44" i="5"/>
  <c r="G44" i="5" s="1"/>
  <c r="H43" i="5"/>
  <c r="I43" i="5" s="1"/>
  <c r="T35" i="5"/>
  <c r="U35" i="5" s="1"/>
  <c r="R37" i="5"/>
  <c r="S37" i="5" s="1"/>
  <c r="AF29" i="5"/>
  <c r="AG29" i="5" s="1"/>
  <c r="AB31" i="5"/>
  <c r="AC31" i="5" s="1"/>
  <c r="AD30" i="5"/>
  <c r="AE30" i="5" s="1"/>
  <c r="B47" i="5"/>
  <c r="C47" i="5" s="1"/>
  <c r="P38" i="5"/>
  <c r="Q38" i="5" s="1"/>
  <c r="N39" i="5"/>
  <c r="O39" i="5" s="1"/>
  <c r="J42" i="5"/>
  <c r="K42" i="5" s="1"/>
  <c r="D46" i="5"/>
  <c r="E46" i="5" s="1"/>
  <c r="X33" i="5"/>
  <c r="Y33" i="5" s="1"/>
  <c r="V34" i="5"/>
  <c r="W34" i="5" s="1"/>
  <c r="Z33" i="5" l="1"/>
  <c r="AA33" i="5" s="1"/>
  <c r="P39" i="5"/>
  <c r="Q39" i="5" s="1"/>
  <c r="F45" i="5"/>
  <c r="G45" i="5" s="1"/>
  <c r="J43" i="5"/>
  <c r="K43" i="5" s="1"/>
  <c r="T36" i="5"/>
  <c r="U36" i="5" s="1"/>
  <c r="X34" i="5"/>
  <c r="Y34" i="5" s="1"/>
  <c r="AF30" i="5"/>
  <c r="AG30" i="5" s="1"/>
  <c r="AD31" i="5"/>
  <c r="AE31" i="5" s="1"/>
  <c r="B48" i="5"/>
  <c r="C48" i="5" s="1"/>
  <c r="D47" i="5"/>
  <c r="E47" i="5" s="1"/>
  <c r="AB32" i="5"/>
  <c r="AC32" i="5" s="1"/>
  <c r="H44" i="5"/>
  <c r="I44" i="5" s="1"/>
  <c r="V35" i="5"/>
  <c r="W35" i="5" s="1"/>
  <c r="N40" i="5"/>
  <c r="O40" i="5" s="1"/>
  <c r="R38" i="5"/>
  <c r="S38" i="5" s="1"/>
  <c r="L41" i="5"/>
  <c r="M41" i="5" s="1"/>
  <c r="V36" i="5" l="1"/>
  <c r="W36" i="5" s="1"/>
  <c r="B49" i="5"/>
  <c r="C49" i="5" s="1"/>
  <c r="T37" i="5"/>
  <c r="U37" i="5" s="1"/>
  <c r="Z34" i="5"/>
  <c r="AA34" i="5" s="1"/>
  <c r="L42" i="5"/>
  <c r="M42" i="5" s="1"/>
  <c r="H45" i="5"/>
  <c r="I45" i="5" s="1"/>
  <c r="AD32" i="5"/>
  <c r="AE32" i="5" s="1"/>
  <c r="J44" i="5"/>
  <c r="K44" i="5" s="1"/>
  <c r="R39" i="5"/>
  <c r="S39" i="5" s="1"/>
  <c r="AB33" i="5"/>
  <c r="AC33" i="5" s="1"/>
  <c r="AF31" i="5"/>
  <c r="AG31" i="5" s="1"/>
  <c r="F46" i="5"/>
  <c r="G46" i="5" s="1"/>
  <c r="N41" i="5"/>
  <c r="O41" i="5" s="1"/>
  <c r="D48" i="5"/>
  <c r="E48" i="5" s="1"/>
  <c r="X35" i="5"/>
  <c r="Y35" i="5" s="1"/>
  <c r="P40" i="5"/>
  <c r="Q40" i="5" s="1"/>
  <c r="N42" i="5" l="1"/>
  <c r="O42" i="5" s="1"/>
  <c r="R40" i="5"/>
  <c r="S40" i="5" s="1"/>
  <c r="P41" i="5"/>
  <c r="Q41" i="5" s="1"/>
  <c r="F47" i="5"/>
  <c r="G47" i="5" s="1"/>
  <c r="J45" i="5"/>
  <c r="K45" i="5" s="1"/>
  <c r="L43" i="5"/>
  <c r="M43" i="5" s="1"/>
  <c r="X36" i="5"/>
  <c r="Y36" i="5" s="1"/>
  <c r="AF32" i="5"/>
  <c r="AG32" i="5" s="1"/>
  <c r="AD33" i="5"/>
  <c r="AE33" i="5" s="1"/>
  <c r="D49" i="5"/>
  <c r="E49" i="5" s="1"/>
  <c r="AB34" i="5"/>
  <c r="AC34" i="5" s="1"/>
  <c r="T38" i="5"/>
  <c r="U38" i="5" s="1"/>
  <c r="H46" i="5"/>
  <c r="I46" i="5" s="1"/>
  <c r="Z35" i="5"/>
  <c r="AA35" i="5" s="1"/>
  <c r="B50" i="5"/>
  <c r="C50" i="5" s="1"/>
  <c r="V37" i="5"/>
  <c r="W37" i="5" s="1"/>
  <c r="H47" i="5" l="1"/>
  <c r="I47" i="5" s="1"/>
  <c r="AD34" i="5"/>
  <c r="AE34" i="5" s="1"/>
  <c r="V38" i="5"/>
  <c r="W38" i="5" s="1"/>
  <c r="T39" i="5"/>
  <c r="U39" i="5" s="1"/>
  <c r="B51" i="5"/>
  <c r="C51" i="5" s="1"/>
  <c r="AB35" i="5"/>
  <c r="AC35" i="5" s="1"/>
  <c r="Z36" i="5"/>
  <c r="AA36" i="5" s="1"/>
  <c r="D50" i="5"/>
  <c r="E50" i="5" s="1"/>
  <c r="AF33" i="5"/>
  <c r="AG33" i="5" s="1"/>
  <c r="L44" i="5"/>
  <c r="M44" i="5" s="1"/>
  <c r="F48" i="5"/>
  <c r="G48" i="5" s="1"/>
  <c r="R41" i="5"/>
  <c r="S41" i="5" s="1"/>
  <c r="X37" i="5"/>
  <c r="Y37" i="5" s="1"/>
  <c r="J46" i="5"/>
  <c r="K46" i="5" s="1"/>
  <c r="P42" i="5"/>
  <c r="Q42" i="5" s="1"/>
  <c r="N43" i="5"/>
  <c r="O43" i="5" s="1"/>
  <c r="P43" i="5" l="1"/>
  <c r="Q43" i="5" s="1"/>
  <c r="X38" i="5"/>
  <c r="Y38" i="5" s="1"/>
  <c r="F49" i="5"/>
  <c r="G49" i="5" s="1"/>
  <c r="AF34" i="5"/>
  <c r="AG34" i="5" s="1"/>
  <c r="Z37" i="5"/>
  <c r="AA37" i="5" s="1"/>
  <c r="B52" i="5"/>
  <c r="C52" i="5" s="1"/>
  <c r="V39" i="5"/>
  <c r="W39" i="5" s="1"/>
  <c r="H48" i="5"/>
  <c r="I48" i="5" s="1"/>
  <c r="N44" i="5"/>
  <c r="O44" i="5" s="1"/>
  <c r="J47" i="5"/>
  <c r="K47" i="5" s="1"/>
  <c r="R42" i="5"/>
  <c r="S42" i="5" s="1"/>
  <c r="L45" i="5"/>
  <c r="M45" i="5" s="1"/>
  <c r="D51" i="5"/>
  <c r="E51" i="5" s="1"/>
  <c r="AB36" i="5"/>
  <c r="AC36" i="5" s="1"/>
  <c r="T40" i="5"/>
  <c r="U40" i="5" s="1"/>
  <c r="AD35" i="5"/>
  <c r="AE35" i="5" s="1"/>
  <c r="D52" i="5" l="1"/>
  <c r="E52" i="5" s="1"/>
  <c r="R43" i="5"/>
  <c r="S43" i="5" s="1"/>
  <c r="N45" i="5"/>
  <c r="O45" i="5" s="1"/>
  <c r="V40" i="5"/>
  <c r="W40" i="5" s="1"/>
  <c r="F50" i="5"/>
  <c r="G50" i="5" s="1"/>
  <c r="P44" i="5"/>
  <c r="Q44" i="5" s="1"/>
  <c r="B53" i="5"/>
  <c r="C53" i="5" s="1"/>
  <c r="AD36" i="5"/>
  <c r="AE36" i="5" s="1"/>
  <c r="AB37" i="5"/>
  <c r="AC37" i="5" s="1"/>
  <c r="L46" i="5"/>
  <c r="M46" i="5" s="1"/>
  <c r="J48" i="5"/>
  <c r="K48" i="5" s="1"/>
  <c r="H49" i="5"/>
  <c r="I49" i="5" s="1"/>
  <c r="AF35" i="5"/>
  <c r="AG35" i="5" s="1"/>
  <c r="X39" i="5"/>
  <c r="Y39" i="5" s="1"/>
  <c r="T41" i="5"/>
  <c r="U41" i="5" s="1"/>
  <c r="Z38" i="5"/>
  <c r="AA38" i="5" s="1"/>
  <c r="T42" i="5" l="1"/>
  <c r="U42" i="5" s="1"/>
  <c r="J49" i="5"/>
  <c r="K49" i="5" s="1"/>
  <c r="AB38" i="5"/>
  <c r="AC38" i="5" s="1"/>
  <c r="B54" i="5"/>
  <c r="C54" i="5" s="1"/>
  <c r="F51" i="5"/>
  <c r="G51" i="5" s="1"/>
  <c r="N46" i="5"/>
  <c r="O46" i="5" s="1"/>
  <c r="D53" i="5"/>
  <c r="E53" i="5" s="1"/>
  <c r="AF36" i="5"/>
  <c r="AG36" i="5" s="1"/>
  <c r="Z39" i="5"/>
  <c r="AA39" i="5" s="1"/>
  <c r="X40" i="5"/>
  <c r="Y40" i="5" s="1"/>
  <c r="H50" i="5"/>
  <c r="I50" i="5" s="1"/>
  <c r="L47" i="5"/>
  <c r="M47" i="5" s="1"/>
  <c r="AD37" i="5"/>
  <c r="AE37" i="5" s="1"/>
  <c r="P45" i="5"/>
  <c r="Q45" i="5" s="1"/>
  <c r="V41" i="5"/>
  <c r="W41" i="5" s="1"/>
  <c r="R44" i="5"/>
  <c r="S44" i="5" s="1"/>
  <c r="R45" i="5" l="1"/>
  <c r="S45" i="5" s="1"/>
  <c r="L48" i="5"/>
  <c r="M48" i="5" s="1"/>
  <c r="AF37" i="5"/>
  <c r="AG37" i="5" s="1"/>
  <c r="B55" i="5"/>
  <c r="C55" i="5" s="1"/>
  <c r="V42" i="5"/>
  <c r="W42" i="5" s="1"/>
  <c r="H51" i="5"/>
  <c r="I51" i="5" s="1"/>
  <c r="D54" i="5"/>
  <c r="E54" i="5" s="1"/>
  <c r="AB39" i="5"/>
  <c r="AC39" i="5" s="1"/>
  <c r="P46" i="5"/>
  <c r="Q46" i="5" s="1"/>
  <c r="X41" i="5"/>
  <c r="Y41" i="5" s="1"/>
  <c r="N47" i="5"/>
  <c r="O47" i="5" s="1"/>
  <c r="J50" i="5"/>
  <c r="K50" i="5" s="1"/>
  <c r="AD38" i="5"/>
  <c r="AE38" i="5" s="1"/>
  <c r="Z40" i="5"/>
  <c r="AA40" i="5" s="1"/>
  <c r="F52" i="5"/>
  <c r="G52" i="5" s="1"/>
  <c r="T43" i="5"/>
  <c r="U43" i="5" s="1"/>
  <c r="AD39" i="5" l="1"/>
  <c r="AE39" i="5" s="1"/>
  <c r="P47" i="5"/>
  <c r="Q47" i="5" s="1"/>
  <c r="AF38" i="5"/>
  <c r="AG38" i="5" s="1"/>
  <c r="T44" i="5"/>
  <c r="U44" i="5" s="1"/>
  <c r="J51" i="5"/>
  <c r="K51" i="5" s="1"/>
  <c r="AB40" i="5"/>
  <c r="AC40" i="5" s="1"/>
  <c r="V43" i="5"/>
  <c r="W43" i="5" s="1"/>
  <c r="N48" i="5"/>
  <c r="O48" i="5" s="1"/>
  <c r="F53" i="5"/>
  <c r="G53" i="5" s="1"/>
  <c r="D55" i="5"/>
  <c r="E55" i="5" s="1"/>
  <c r="Z41" i="5"/>
  <c r="AA41" i="5" s="1"/>
  <c r="X42" i="5"/>
  <c r="Y42" i="5" s="1"/>
  <c r="R46" i="5"/>
  <c r="S46" i="5" s="1"/>
  <c r="H52" i="5"/>
  <c r="I52" i="5" s="1"/>
  <c r="B56" i="5"/>
  <c r="C56" i="5" s="1"/>
  <c r="L49" i="5"/>
  <c r="M49" i="5" s="1"/>
  <c r="D56" i="5" l="1"/>
  <c r="E56" i="5" s="1"/>
  <c r="R47" i="5"/>
  <c r="S47" i="5" s="1"/>
  <c r="AD40" i="5"/>
  <c r="AE40" i="5" s="1"/>
  <c r="L50" i="5"/>
  <c r="M50" i="5" s="1"/>
  <c r="X43" i="5"/>
  <c r="Y43" i="5" s="1"/>
  <c r="N49" i="5"/>
  <c r="O49" i="5" s="1"/>
  <c r="T45" i="5"/>
  <c r="U45" i="5" s="1"/>
  <c r="AB41" i="5"/>
  <c r="AC41" i="5" s="1"/>
  <c r="J52" i="5"/>
  <c r="K52" i="5" s="1"/>
  <c r="B57" i="5"/>
  <c r="C57" i="5" s="1"/>
  <c r="Z42" i="5"/>
  <c r="AA42" i="5" s="1"/>
  <c r="V44" i="5"/>
  <c r="W44" i="5" s="1"/>
  <c r="AF39" i="5"/>
  <c r="AG39" i="5" s="1"/>
  <c r="H53" i="5"/>
  <c r="I53" i="5" s="1"/>
  <c r="P48" i="5"/>
  <c r="Q48" i="5" s="1"/>
  <c r="F54" i="5"/>
  <c r="G54" i="5" s="1"/>
  <c r="F55" i="5" l="1"/>
  <c r="G55" i="5" s="1"/>
  <c r="V45" i="5"/>
  <c r="W45" i="5" s="1"/>
  <c r="AB42" i="5"/>
  <c r="AC42" i="5" s="1"/>
  <c r="L51" i="5"/>
  <c r="M51" i="5" s="1"/>
  <c r="P49" i="5"/>
  <c r="Q49" i="5" s="1"/>
  <c r="Z43" i="5"/>
  <c r="AA43" i="5" s="1"/>
  <c r="T46" i="5"/>
  <c r="U46" i="5" s="1"/>
  <c r="AD41" i="5"/>
  <c r="AE41" i="5" s="1"/>
  <c r="H54" i="5"/>
  <c r="I54" i="5" s="1"/>
  <c r="N50" i="5"/>
  <c r="O50" i="5" s="1"/>
  <c r="R48" i="5"/>
  <c r="S48" i="5" s="1"/>
  <c r="B58" i="5"/>
  <c r="C58" i="5" s="1"/>
  <c r="AF40" i="5"/>
  <c r="AG40" i="5" s="1"/>
  <c r="J53" i="5"/>
  <c r="K53" i="5" s="1"/>
  <c r="X44" i="5"/>
  <c r="Y44" i="5" s="1"/>
  <c r="D57" i="5"/>
  <c r="E57" i="5" s="1"/>
  <c r="Z44" i="5" l="1"/>
  <c r="AA44" i="5" s="1"/>
  <c r="D58" i="5"/>
  <c r="E58" i="5" s="1"/>
  <c r="B59" i="5"/>
  <c r="C59" i="5" s="1"/>
  <c r="AD42" i="5"/>
  <c r="AE42" i="5" s="1"/>
  <c r="L52" i="5"/>
  <c r="M52" i="5" s="1"/>
  <c r="X45" i="5"/>
  <c r="Y45" i="5" s="1"/>
  <c r="R49" i="5"/>
  <c r="S49" i="5" s="1"/>
  <c r="T47" i="5"/>
  <c r="U47" i="5" s="1"/>
  <c r="AB43" i="5"/>
  <c r="AC43" i="5" s="1"/>
  <c r="J54" i="5"/>
  <c r="K54" i="5" s="1"/>
  <c r="V46" i="5"/>
  <c r="W46" i="5" s="1"/>
  <c r="N51" i="5"/>
  <c r="O51" i="5" s="1"/>
  <c r="AF41" i="5"/>
  <c r="AG41" i="5" s="1"/>
  <c r="H55" i="5"/>
  <c r="I55" i="5" s="1"/>
  <c r="P50" i="5"/>
  <c r="Q50" i="5" s="1"/>
  <c r="F56" i="5"/>
  <c r="G56" i="5" s="1"/>
  <c r="P51" i="5" l="1"/>
  <c r="Q51" i="5" s="1"/>
  <c r="V47" i="5"/>
  <c r="W47" i="5" s="1"/>
  <c r="R50" i="5"/>
  <c r="S50" i="5" s="1"/>
  <c r="H56" i="5"/>
  <c r="I56" i="5" s="1"/>
  <c r="J55" i="5"/>
  <c r="K55" i="5" s="1"/>
  <c r="X46" i="5"/>
  <c r="Y46" i="5" s="1"/>
  <c r="AF42" i="5"/>
  <c r="AG42" i="5" s="1"/>
  <c r="L53" i="5"/>
  <c r="M53" i="5" s="1"/>
  <c r="D59" i="5"/>
  <c r="E59" i="5" s="1"/>
  <c r="AB44" i="5"/>
  <c r="AC44" i="5" s="1"/>
  <c r="F57" i="5"/>
  <c r="G57" i="5" s="1"/>
  <c r="N52" i="5"/>
  <c r="O52" i="5" s="1"/>
  <c r="T48" i="5"/>
  <c r="U48" i="5" s="1"/>
  <c r="AD43" i="5"/>
  <c r="AE43" i="5" s="1"/>
  <c r="Z45" i="5"/>
  <c r="AA45" i="5" s="1"/>
  <c r="B60" i="5"/>
  <c r="C60" i="5" s="1"/>
  <c r="T49" i="5" l="1"/>
  <c r="U49" i="5" s="1"/>
  <c r="V48" i="5"/>
  <c r="W48" i="5" s="1"/>
  <c r="P52" i="5"/>
  <c r="Q52" i="5" s="1"/>
  <c r="Z46" i="5"/>
  <c r="AA46" i="5" s="1"/>
  <c r="F58" i="5"/>
  <c r="G58" i="5" s="1"/>
  <c r="L54" i="5"/>
  <c r="M54" i="5" s="1"/>
  <c r="H57" i="5"/>
  <c r="I57" i="5" s="1"/>
  <c r="X47" i="5"/>
  <c r="Y47" i="5" s="1"/>
  <c r="N53" i="5"/>
  <c r="O53" i="5" s="1"/>
  <c r="J56" i="5"/>
  <c r="K56" i="5" s="1"/>
  <c r="AD44" i="5"/>
  <c r="AE44" i="5" s="1"/>
  <c r="AB45" i="5"/>
  <c r="AC45" i="5" s="1"/>
  <c r="AF43" i="5"/>
  <c r="AG43" i="5" s="1"/>
  <c r="R51" i="5"/>
  <c r="S51" i="5" s="1"/>
  <c r="B61" i="5"/>
  <c r="C61" i="5" s="1"/>
  <c r="D60" i="5"/>
  <c r="E60" i="5" s="1"/>
  <c r="AF44" i="5" l="1"/>
  <c r="AG44" i="5" s="1"/>
  <c r="N54" i="5"/>
  <c r="O54" i="5" s="1"/>
  <c r="F59" i="5"/>
  <c r="G59" i="5" s="1"/>
  <c r="T50" i="5"/>
  <c r="U50" i="5" s="1"/>
  <c r="AB46" i="5"/>
  <c r="AC46" i="5" s="1"/>
  <c r="X48" i="5"/>
  <c r="Y48" i="5" s="1"/>
  <c r="Z47" i="5"/>
  <c r="AA47" i="5" s="1"/>
  <c r="AD45" i="5"/>
  <c r="AE45" i="5" s="1"/>
  <c r="H58" i="5"/>
  <c r="I58" i="5" s="1"/>
  <c r="P53" i="5"/>
  <c r="Q53" i="5" s="1"/>
  <c r="R52" i="5"/>
  <c r="S52" i="5" s="1"/>
  <c r="J57" i="5"/>
  <c r="K57" i="5" s="1"/>
  <c r="L55" i="5"/>
  <c r="M55" i="5" s="1"/>
  <c r="V49" i="5"/>
  <c r="W49" i="5" s="1"/>
  <c r="D61" i="5"/>
  <c r="E61" i="5" s="1"/>
  <c r="B62" i="5"/>
  <c r="C62" i="5" s="1"/>
  <c r="V50" i="5" l="1"/>
  <c r="W50" i="5" s="1"/>
  <c r="H59" i="5"/>
  <c r="I59" i="5" s="1"/>
  <c r="N55" i="5"/>
  <c r="O55" i="5" s="1"/>
  <c r="R53" i="5"/>
  <c r="S53" i="5" s="1"/>
  <c r="Z48" i="5"/>
  <c r="AA48" i="5" s="1"/>
  <c r="X49" i="5"/>
  <c r="Y49" i="5" s="1"/>
  <c r="B63" i="5"/>
  <c r="C63" i="5" s="1"/>
  <c r="P54" i="5"/>
  <c r="Q54" i="5" s="1"/>
  <c r="L56" i="5"/>
  <c r="M56" i="5" s="1"/>
  <c r="AB47" i="5"/>
  <c r="AC47" i="5" s="1"/>
  <c r="J58" i="5"/>
  <c r="K58" i="5" s="1"/>
  <c r="AD46" i="5"/>
  <c r="AE46" i="5" s="1"/>
  <c r="T51" i="5"/>
  <c r="U51" i="5" s="1"/>
  <c r="AF45" i="5"/>
  <c r="AG45" i="5" s="1"/>
  <c r="F60" i="5"/>
  <c r="G60" i="5" s="1"/>
  <c r="D62" i="5"/>
  <c r="E62" i="5" s="1"/>
  <c r="T52" i="5" l="1"/>
  <c r="U52" i="5" s="1"/>
  <c r="AD47" i="5"/>
  <c r="AE47" i="5" s="1"/>
  <c r="P55" i="5"/>
  <c r="Q55" i="5" s="1"/>
  <c r="J59" i="5"/>
  <c r="K59" i="5" s="1"/>
  <c r="B64" i="5"/>
  <c r="C64" i="5" s="1"/>
  <c r="AF46" i="5"/>
  <c r="AG46" i="5" s="1"/>
  <c r="AB48" i="5"/>
  <c r="AC48" i="5" s="1"/>
  <c r="X50" i="5"/>
  <c r="Y50" i="5" s="1"/>
  <c r="L57" i="5"/>
  <c r="M57" i="5" s="1"/>
  <c r="Z49" i="5"/>
  <c r="AA49" i="5" s="1"/>
  <c r="D63" i="5"/>
  <c r="E63" i="5" s="1"/>
  <c r="R54" i="5"/>
  <c r="S54" i="5" s="1"/>
  <c r="H60" i="5"/>
  <c r="I60" i="5" s="1"/>
  <c r="F61" i="5"/>
  <c r="G61" i="5" s="1"/>
  <c r="N56" i="5"/>
  <c r="O56" i="5" s="1"/>
  <c r="V51" i="5"/>
  <c r="W51" i="5" s="1"/>
  <c r="V52" i="5" l="1"/>
  <c r="W52" i="5" s="1"/>
  <c r="H61" i="5"/>
  <c r="I61" i="5" s="1"/>
  <c r="L58" i="5"/>
  <c r="M58" i="5" s="1"/>
  <c r="B65" i="5"/>
  <c r="C65" i="5" s="1"/>
  <c r="T53" i="5"/>
  <c r="U53" i="5" s="1"/>
  <c r="N57" i="5"/>
  <c r="O57" i="5" s="1"/>
  <c r="R55" i="5"/>
  <c r="S55" i="5" s="1"/>
  <c r="X51" i="5"/>
  <c r="Y51" i="5" s="1"/>
  <c r="J60" i="5"/>
  <c r="K60" i="5" s="1"/>
  <c r="D64" i="5"/>
  <c r="E64" i="5" s="1"/>
  <c r="AB49" i="5"/>
  <c r="AC49" i="5" s="1"/>
  <c r="P56" i="5"/>
  <c r="Q56" i="5" s="1"/>
  <c r="Z50" i="5"/>
  <c r="AA50" i="5" s="1"/>
  <c r="AF47" i="5"/>
  <c r="AG47" i="5" s="1"/>
  <c r="AD48" i="5"/>
  <c r="AE48" i="5" s="1"/>
  <c r="F62" i="5"/>
  <c r="G62" i="5" s="1"/>
  <c r="AD49" i="5" l="1"/>
  <c r="AE49" i="5" s="1"/>
  <c r="AB50" i="5"/>
  <c r="AC50" i="5" s="1"/>
  <c r="X52" i="5"/>
  <c r="Y52" i="5" s="1"/>
  <c r="B66" i="5"/>
  <c r="C66" i="5" s="1"/>
  <c r="AF48" i="5"/>
  <c r="AG48" i="5" s="1"/>
  <c r="R56" i="5"/>
  <c r="S56" i="5" s="1"/>
  <c r="L59" i="5"/>
  <c r="M59" i="5" s="1"/>
  <c r="D65" i="5"/>
  <c r="E65" i="5" s="1"/>
  <c r="Z51" i="5"/>
  <c r="AA51" i="5" s="1"/>
  <c r="N58" i="5"/>
  <c r="O58" i="5" s="1"/>
  <c r="H62" i="5"/>
  <c r="I62" i="5" s="1"/>
  <c r="F63" i="5"/>
  <c r="G63" i="5" s="1"/>
  <c r="P57" i="5"/>
  <c r="Q57" i="5" s="1"/>
  <c r="T54" i="5"/>
  <c r="U54" i="5" s="1"/>
  <c r="V53" i="5"/>
  <c r="W53" i="5" s="1"/>
  <c r="J61" i="5"/>
  <c r="K61" i="5" s="1"/>
  <c r="P58" i="5" l="1"/>
  <c r="Q58" i="5" s="1"/>
  <c r="Z52" i="5"/>
  <c r="AA52" i="5" s="1"/>
  <c r="AF49" i="5"/>
  <c r="AG49" i="5" s="1"/>
  <c r="AD50" i="5"/>
  <c r="AE50" i="5" s="1"/>
  <c r="F64" i="5"/>
  <c r="G64" i="5" s="1"/>
  <c r="D66" i="5"/>
  <c r="E66" i="5" s="1"/>
  <c r="B67" i="5"/>
  <c r="C67" i="5" s="1"/>
  <c r="V54" i="5"/>
  <c r="W54" i="5" s="1"/>
  <c r="H63" i="5"/>
  <c r="I63" i="5" s="1"/>
  <c r="L60" i="5"/>
  <c r="M60" i="5" s="1"/>
  <c r="X53" i="5"/>
  <c r="Y53" i="5" s="1"/>
  <c r="T55" i="5"/>
  <c r="U55" i="5" s="1"/>
  <c r="N59" i="5"/>
  <c r="O59" i="5" s="1"/>
  <c r="R57" i="5"/>
  <c r="S57" i="5" s="1"/>
  <c r="AB51" i="5"/>
  <c r="AC51" i="5" s="1"/>
  <c r="J62" i="5"/>
  <c r="K62" i="5" s="1"/>
  <c r="AB52" i="5" l="1"/>
  <c r="AC52" i="5" s="1"/>
  <c r="L61" i="5"/>
  <c r="M61" i="5" s="1"/>
  <c r="J63" i="5"/>
  <c r="K63" i="5" s="1"/>
  <c r="H64" i="5"/>
  <c r="I64" i="5" s="1"/>
  <c r="T56" i="5"/>
  <c r="U56" i="5" s="1"/>
  <c r="V55" i="5"/>
  <c r="W55" i="5" s="1"/>
  <c r="R58" i="5"/>
  <c r="S58" i="5" s="1"/>
  <c r="X54" i="5"/>
  <c r="Y54" i="5" s="1"/>
  <c r="B68" i="5"/>
  <c r="C68" i="5" s="1"/>
  <c r="D67" i="5"/>
  <c r="E67" i="5" s="1"/>
  <c r="AD51" i="5"/>
  <c r="AE51" i="5" s="1"/>
  <c r="Z53" i="5"/>
  <c r="AA53" i="5" s="1"/>
  <c r="N60" i="5"/>
  <c r="O60" i="5" s="1"/>
  <c r="F65" i="5"/>
  <c r="G65" i="5" s="1"/>
  <c r="AF50" i="5"/>
  <c r="AG50" i="5" s="1"/>
  <c r="P59" i="5"/>
  <c r="Q59" i="5" s="1"/>
  <c r="AF51" i="5" l="1"/>
  <c r="AG51" i="5" s="1"/>
  <c r="Z54" i="5"/>
  <c r="AA54" i="5" s="1"/>
  <c r="X55" i="5"/>
  <c r="Y55" i="5" s="1"/>
  <c r="T57" i="5"/>
  <c r="U57" i="5" s="1"/>
  <c r="AB53" i="5"/>
  <c r="AC53" i="5" s="1"/>
  <c r="F66" i="5"/>
  <c r="G66" i="5" s="1"/>
  <c r="AD52" i="5"/>
  <c r="AE52" i="5" s="1"/>
  <c r="H65" i="5"/>
  <c r="I65" i="5" s="1"/>
  <c r="D68" i="5"/>
  <c r="E68" i="5" s="1"/>
  <c r="J64" i="5"/>
  <c r="K64" i="5" s="1"/>
  <c r="P60" i="5"/>
  <c r="Q60" i="5" s="1"/>
  <c r="B69" i="5"/>
  <c r="C69" i="5" s="1"/>
  <c r="V56" i="5"/>
  <c r="W56" i="5" s="1"/>
  <c r="L62" i="5"/>
  <c r="M62" i="5" s="1"/>
  <c r="N61" i="5"/>
  <c r="O61" i="5" s="1"/>
  <c r="R59" i="5"/>
  <c r="S59" i="5" s="1"/>
  <c r="N62" i="5" l="1"/>
  <c r="O62" i="5" s="1"/>
  <c r="R60" i="5"/>
  <c r="S60" i="5" s="1"/>
  <c r="V57" i="5"/>
  <c r="W57" i="5" s="1"/>
  <c r="D69" i="5"/>
  <c r="E69" i="5" s="1"/>
  <c r="AD53" i="5"/>
  <c r="AE53" i="5" s="1"/>
  <c r="X56" i="5"/>
  <c r="Y56" i="5" s="1"/>
  <c r="J65" i="5"/>
  <c r="K65" i="5" s="1"/>
  <c r="F67" i="5"/>
  <c r="G67" i="5" s="1"/>
  <c r="Z55" i="5"/>
  <c r="AA55" i="5" s="1"/>
  <c r="L63" i="5"/>
  <c r="M63" i="5" s="1"/>
  <c r="B70" i="5"/>
  <c r="C70" i="5" s="1"/>
  <c r="H66" i="5"/>
  <c r="I66" i="5" s="1"/>
  <c r="T58" i="5"/>
  <c r="U58" i="5" s="1"/>
  <c r="P61" i="5"/>
  <c r="Q61" i="5" s="1"/>
  <c r="AB54" i="5"/>
  <c r="AC54" i="5" s="1"/>
  <c r="AF52" i="5"/>
  <c r="AG52" i="5" s="1"/>
  <c r="T59" i="5" l="1"/>
  <c r="U59" i="5" s="1"/>
  <c r="R61" i="5"/>
  <c r="S61" i="5" s="1"/>
  <c r="AB55" i="5"/>
  <c r="AC55" i="5" s="1"/>
  <c r="P62" i="5"/>
  <c r="Q62" i="5" s="1"/>
  <c r="H67" i="5"/>
  <c r="I67" i="5" s="1"/>
  <c r="L64" i="5"/>
  <c r="M64" i="5" s="1"/>
  <c r="F68" i="5"/>
  <c r="G68" i="5" s="1"/>
  <c r="X57" i="5"/>
  <c r="Y57" i="5" s="1"/>
  <c r="D70" i="5"/>
  <c r="E70" i="5" s="1"/>
  <c r="AF53" i="5"/>
  <c r="AG53" i="5" s="1"/>
  <c r="B71" i="5"/>
  <c r="C71" i="5" s="1"/>
  <c r="Z56" i="5"/>
  <c r="AA56" i="5" s="1"/>
  <c r="J66" i="5"/>
  <c r="K66" i="5" s="1"/>
  <c r="AD54" i="5"/>
  <c r="AE54" i="5" s="1"/>
  <c r="V58" i="5"/>
  <c r="W58" i="5" s="1"/>
  <c r="N63" i="5"/>
  <c r="O63" i="5" s="1"/>
  <c r="N64" i="5" l="1"/>
  <c r="O64" i="5" s="1"/>
  <c r="Z57" i="5"/>
  <c r="AA57" i="5" s="1"/>
  <c r="T60" i="5"/>
  <c r="U60" i="5" s="1"/>
  <c r="V59" i="5"/>
  <c r="W59" i="5" s="1"/>
  <c r="AD55" i="5"/>
  <c r="AE55" i="5" s="1"/>
  <c r="J67" i="5"/>
  <c r="K67" i="5" s="1"/>
  <c r="R62" i="5"/>
  <c r="S62" i="5" s="1"/>
  <c r="AF54" i="5"/>
  <c r="AG54" i="5" s="1"/>
  <c r="X58" i="5"/>
  <c r="Y58" i="5" s="1"/>
  <c r="L65" i="5"/>
  <c r="M65" i="5" s="1"/>
  <c r="P63" i="5"/>
  <c r="Q63" i="5" s="1"/>
  <c r="B72" i="5"/>
  <c r="C72" i="5" s="1"/>
  <c r="D71" i="5"/>
  <c r="E71" i="5" s="1"/>
  <c r="F69" i="5"/>
  <c r="G69" i="5" s="1"/>
  <c r="H68" i="5"/>
  <c r="I68" i="5" s="1"/>
  <c r="AB56" i="5"/>
  <c r="AC56" i="5" s="1"/>
  <c r="T61" i="5" l="1"/>
  <c r="U61" i="5" s="1"/>
  <c r="V60" i="5"/>
  <c r="W60" i="5" s="1"/>
  <c r="H69" i="5"/>
  <c r="I69" i="5" s="1"/>
  <c r="D72" i="5"/>
  <c r="E72" i="5" s="1"/>
  <c r="P64" i="5"/>
  <c r="Q64" i="5" s="1"/>
  <c r="X59" i="5"/>
  <c r="Y59" i="5" s="1"/>
  <c r="R63" i="5"/>
  <c r="S63" i="5" s="1"/>
  <c r="AD56" i="5"/>
  <c r="AE56" i="5" s="1"/>
  <c r="N65" i="5"/>
  <c r="O65" i="5" s="1"/>
  <c r="AB57" i="5"/>
  <c r="AC57" i="5" s="1"/>
  <c r="F70" i="5"/>
  <c r="G70" i="5" s="1"/>
  <c r="B73" i="5"/>
  <c r="C73" i="5" s="1"/>
  <c r="L66" i="5"/>
  <c r="M66" i="5" s="1"/>
  <c r="AF55" i="5"/>
  <c r="AG55" i="5" s="1"/>
  <c r="J68" i="5"/>
  <c r="K68" i="5" s="1"/>
  <c r="Z58" i="5"/>
  <c r="AA58" i="5" s="1"/>
  <c r="AB58" i="5" l="1"/>
  <c r="AC58" i="5" s="1"/>
  <c r="X60" i="5"/>
  <c r="Y60" i="5" s="1"/>
  <c r="L67" i="5"/>
  <c r="M67" i="5" s="1"/>
  <c r="N66" i="5"/>
  <c r="O66" i="5" s="1"/>
  <c r="P65" i="5"/>
  <c r="Q65" i="5" s="1"/>
  <c r="B74" i="5"/>
  <c r="C74" i="5" s="1"/>
  <c r="D73" i="5"/>
  <c r="E73" i="5" s="1"/>
  <c r="AF56" i="5"/>
  <c r="AG56" i="5" s="1"/>
  <c r="AD57" i="5"/>
  <c r="AE57" i="5" s="1"/>
  <c r="J69" i="5"/>
  <c r="K69" i="5" s="1"/>
  <c r="F71" i="5"/>
  <c r="G71" i="5" s="1"/>
  <c r="R64" i="5"/>
  <c r="S64" i="5" s="1"/>
  <c r="H70" i="5"/>
  <c r="I70" i="5" s="1"/>
  <c r="V61" i="5"/>
  <c r="W61" i="5" s="1"/>
  <c r="Z59" i="5"/>
  <c r="AA59" i="5" s="1"/>
  <c r="T62" i="5"/>
  <c r="U62" i="5" s="1"/>
  <c r="R65" i="5" l="1"/>
  <c r="S65" i="5" s="1"/>
  <c r="AF57" i="5"/>
  <c r="AG57" i="5" s="1"/>
  <c r="N67" i="5"/>
  <c r="O67" i="5" s="1"/>
  <c r="F72" i="5"/>
  <c r="G72" i="5" s="1"/>
  <c r="D74" i="5"/>
  <c r="E74" i="5" s="1"/>
  <c r="L68" i="5"/>
  <c r="M68" i="5" s="1"/>
  <c r="J70" i="5"/>
  <c r="K70" i="5" s="1"/>
  <c r="X61" i="5"/>
  <c r="Y61" i="5" s="1"/>
  <c r="V62" i="5"/>
  <c r="W62" i="5" s="1"/>
  <c r="B75" i="5"/>
  <c r="C75" i="5" s="1"/>
  <c r="T63" i="5"/>
  <c r="U63" i="5" s="1"/>
  <c r="H71" i="5"/>
  <c r="I71" i="5" s="1"/>
  <c r="AD58" i="5"/>
  <c r="AE58" i="5" s="1"/>
  <c r="P66" i="5"/>
  <c r="Q66" i="5" s="1"/>
  <c r="AB59" i="5"/>
  <c r="AC59" i="5" s="1"/>
  <c r="Z60" i="5"/>
  <c r="AA60" i="5" s="1"/>
  <c r="X62" i="5" l="1"/>
  <c r="Y62" i="5" s="1"/>
  <c r="F73" i="5"/>
  <c r="G73" i="5" s="1"/>
  <c r="P67" i="5"/>
  <c r="Q67" i="5" s="1"/>
  <c r="T64" i="5"/>
  <c r="U64" i="5" s="1"/>
  <c r="J71" i="5"/>
  <c r="K71" i="5" s="1"/>
  <c r="N68" i="5"/>
  <c r="O68" i="5" s="1"/>
  <c r="AB60" i="5"/>
  <c r="AC60" i="5" s="1"/>
  <c r="AF58" i="5"/>
  <c r="AG58" i="5" s="1"/>
  <c r="H72" i="5"/>
  <c r="I72" i="5" s="1"/>
  <c r="B76" i="5"/>
  <c r="C76" i="5" s="1"/>
  <c r="L69" i="5"/>
  <c r="M69" i="5" s="1"/>
  <c r="V63" i="5"/>
  <c r="W63" i="5" s="1"/>
  <c r="D75" i="5"/>
  <c r="E75" i="5" s="1"/>
  <c r="R66" i="5"/>
  <c r="S66" i="5" s="1"/>
  <c r="Z61" i="5"/>
  <c r="AA61" i="5" s="1"/>
  <c r="AD59" i="5"/>
  <c r="AE59" i="5" s="1"/>
  <c r="AF59" i="5" l="1"/>
  <c r="AG59" i="5" s="1"/>
  <c r="T65" i="5"/>
  <c r="U65" i="5" s="1"/>
  <c r="Z62" i="5"/>
  <c r="AA62" i="5" s="1"/>
  <c r="L70" i="5"/>
  <c r="M70" i="5" s="1"/>
  <c r="AB61" i="5"/>
  <c r="AC61" i="5" s="1"/>
  <c r="P68" i="5"/>
  <c r="Q68" i="5" s="1"/>
  <c r="R67" i="5"/>
  <c r="S67" i="5" s="1"/>
  <c r="N69" i="5"/>
  <c r="O69" i="5" s="1"/>
  <c r="F74" i="5"/>
  <c r="G74" i="5" s="1"/>
  <c r="V64" i="5"/>
  <c r="W64" i="5" s="1"/>
  <c r="B77" i="5"/>
  <c r="C77" i="5" s="1"/>
  <c r="D76" i="5"/>
  <c r="E76" i="5" s="1"/>
  <c r="H73" i="5"/>
  <c r="I73" i="5" s="1"/>
  <c r="J72" i="5"/>
  <c r="K72" i="5" s="1"/>
  <c r="X63" i="5"/>
  <c r="Y63" i="5" s="1"/>
  <c r="AD60" i="5"/>
  <c r="AE60" i="5" s="1"/>
  <c r="R68" i="5" l="1"/>
  <c r="S68" i="5" s="1"/>
  <c r="L71" i="5"/>
  <c r="M71" i="5" s="1"/>
  <c r="J73" i="5"/>
  <c r="K73" i="5" s="1"/>
  <c r="V65" i="5"/>
  <c r="W65" i="5" s="1"/>
  <c r="P69" i="5"/>
  <c r="Q69" i="5" s="1"/>
  <c r="Z63" i="5"/>
  <c r="AA63" i="5" s="1"/>
  <c r="X64" i="5"/>
  <c r="Y64" i="5" s="1"/>
  <c r="T66" i="5"/>
  <c r="U66" i="5" s="1"/>
  <c r="B78" i="5"/>
  <c r="C78" i="5" s="1"/>
  <c r="H74" i="5"/>
  <c r="I74" i="5" s="1"/>
  <c r="F75" i="5"/>
  <c r="G75" i="5" s="1"/>
  <c r="D77" i="5"/>
  <c r="E77" i="5" s="1"/>
  <c r="N70" i="5"/>
  <c r="O70" i="5" s="1"/>
  <c r="AF60" i="5"/>
  <c r="AG60" i="5" s="1"/>
  <c r="AD61" i="5"/>
  <c r="AE61" i="5" s="1"/>
  <c r="AB62" i="5"/>
  <c r="AC62" i="5" s="1"/>
  <c r="AB63" i="5" l="1"/>
  <c r="AC63" i="5" s="1"/>
  <c r="T67" i="5"/>
  <c r="U67" i="5" s="1"/>
  <c r="V66" i="5"/>
  <c r="W66" i="5" s="1"/>
  <c r="AD62" i="5"/>
  <c r="AE62" i="5" s="1"/>
  <c r="F76" i="5"/>
  <c r="G76" i="5" s="1"/>
  <c r="X65" i="5"/>
  <c r="Y65" i="5" s="1"/>
  <c r="J74" i="5"/>
  <c r="K74" i="5" s="1"/>
  <c r="AF61" i="5"/>
  <c r="AG61" i="5" s="1"/>
  <c r="L72" i="5"/>
  <c r="M72" i="5" s="1"/>
  <c r="D78" i="5"/>
  <c r="E78" i="5" s="1"/>
  <c r="H75" i="5"/>
  <c r="I75" i="5" s="1"/>
  <c r="Z64" i="5"/>
  <c r="AA64" i="5" s="1"/>
  <c r="N71" i="5"/>
  <c r="O71" i="5" s="1"/>
  <c r="B79" i="5"/>
  <c r="C79" i="5" s="1"/>
  <c r="P70" i="5"/>
  <c r="Q70" i="5" s="1"/>
  <c r="R69" i="5"/>
  <c r="S69" i="5" s="1"/>
  <c r="R70" i="5" l="1"/>
  <c r="S70" i="5" s="1"/>
  <c r="AF62" i="5"/>
  <c r="AG62" i="5" s="1"/>
  <c r="AD63" i="5"/>
  <c r="AE63" i="5" s="1"/>
  <c r="P71" i="5"/>
  <c r="Q71" i="5" s="1"/>
  <c r="H76" i="5"/>
  <c r="I76" i="5" s="1"/>
  <c r="J75" i="5"/>
  <c r="K75" i="5" s="1"/>
  <c r="V67" i="5"/>
  <c r="W67" i="5" s="1"/>
  <c r="B80" i="5"/>
  <c r="C80" i="5" s="1"/>
  <c r="T68" i="5"/>
  <c r="U68" i="5" s="1"/>
  <c r="Z65" i="5"/>
  <c r="AA65" i="5" s="1"/>
  <c r="D79" i="5"/>
  <c r="E79" i="5" s="1"/>
  <c r="X66" i="5"/>
  <c r="Y66" i="5" s="1"/>
  <c r="N72" i="5"/>
  <c r="O72" i="5" s="1"/>
  <c r="L73" i="5"/>
  <c r="M73" i="5" s="1"/>
  <c r="F77" i="5"/>
  <c r="G77" i="5" s="1"/>
  <c r="AB64" i="5"/>
  <c r="AC64" i="5" s="1"/>
  <c r="AB65" i="5" l="1"/>
  <c r="AC65" i="5" s="1"/>
  <c r="B81" i="5"/>
  <c r="C81" i="5" s="1"/>
  <c r="F78" i="5"/>
  <c r="G78" i="5" s="1"/>
  <c r="V68" i="5"/>
  <c r="W68" i="5" s="1"/>
  <c r="Z66" i="5"/>
  <c r="AA66" i="5" s="1"/>
  <c r="AF63" i="5"/>
  <c r="AG63" i="5" s="1"/>
  <c r="X67" i="5"/>
  <c r="Y67" i="5" s="1"/>
  <c r="P72" i="5"/>
  <c r="Q72" i="5" s="1"/>
  <c r="D80" i="5"/>
  <c r="E80" i="5" s="1"/>
  <c r="AD64" i="5"/>
  <c r="AE64" i="5" s="1"/>
  <c r="L74" i="5"/>
  <c r="M74" i="5" s="1"/>
  <c r="J76" i="5"/>
  <c r="K76" i="5" s="1"/>
  <c r="N73" i="5"/>
  <c r="O73" i="5" s="1"/>
  <c r="T69" i="5"/>
  <c r="U69" i="5" s="1"/>
  <c r="H77" i="5"/>
  <c r="I77" i="5" s="1"/>
  <c r="R71" i="5"/>
  <c r="S71" i="5" s="1"/>
  <c r="H78" i="5" l="1"/>
  <c r="I78" i="5" s="1"/>
  <c r="P73" i="5"/>
  <c r="Q73" i="5" s="1"/>
  <c r="T70" i="5"/>
  <c r="U70" i="5" s="1"/>
  <c r="X68" i="5"/>
  <c r="Y68" i="5" s="1"/>
  <c r="F79" i="5"/>
  <c r="G79" i="5" s="1"/>
  <c r="N74" i="5"/>
  <c r="O74" i="5" s="1"/>
  <c r="AF64" i="5"/>
  <c r="AG64" i="5" s="1"/>
  <c r="B82" i="5"/>
  <c r="C82" i="5" s="1"/>
  <c r="L75" i="5"/>
  <c r="M75" i="5" s="1"/>
  <c r="V69" i="5"/>
  <c r="W69" i="5" s="1"/>
  <c r="AD65" i="5"/>
  <c r="AE65" i="5" s="1"/>
  <c r="R72" i="5"/>
  <c r="S72" i="5" s="1"/>
  <c r="J77" i="5"/>
  <c r="K77" i="5" s="1"/>
  <c r="Z67" i="5"/>
  <c r="AA67" i="5" s="1"/>
  <c r="AB66" i="5"/>
  <c r="AC66" i="5" s="1"/>
  <c r="D81" i="5"/>
  <c r="E81" i="5" s="1"/>
  <c r="B83" i="5" l="1"/>
  <c r="C83" i="5" s="1"/>
  <c r="AB67" i="5"/>
  <c r="AC67" i="5" s="1"/>
  <c r="AF65" i="5"/>
  <c r="AG65" i="5" s="1"/>
  <c r="T71" i="5"/>
  <c r="U71" i="5" s="1"/>
  <c r="Z68" i="5"/>
  <c r="AA68" i="5" s="1"/>
  <c r="V70" i="5"/>
  <c r="W70" i="5" s="1"/>
  <c r="N75" i="5"/>
  <c r="O75" i="5" s="1"/>
  <c r="P74" i="5"/>
  <c r="Q74" i="5" s="1"/>
  <c r="R73" i="5"/>
  <c r="S73" i="5" s="1"/>
  <c r="X69" i="5"/>
  <c r="Y69" i="5" s="1"/>
  <c r="AD66" i="5"/>
  <c r="AE66" i="5" s="1"/>
  <c r="J78" i="5"/>
  <c r="K78" i="5" s="1"/>
  <c r="L76" i="5"/>
  <c r="M76" i="5" s="1"/>
  <c r="F80" i="5"/>
  <c r="G80" i="5" s="1"/>
  <c r="H79" i="5"/>
  <c r="I79" i="5" s="1"/>
  <c r="D82" i="5"/>
  <c r="E82" i="5" s="1"/>
  <c r="J79" i="5" l="1"/>
  <c r="K79" i="5" s="1"/>
  <c r="T72" i="5"/>
  <c r="U72" i="5" s="1"/>
  <c r="AD67" i="5"/>
  <c r="AE67" i="5" s="1"/>
  <c r="N76" i="5"/>
  <c r="O76" i="5" s="1"/>
  <c r="AF66" i="5"/>
  <c r="AG66" i="5" s="1"/>
  <c r="F81" i="5"/>
  <c r="G81" i="5" s="1"/>
  <c r="X70" i="5"/>
  <c r="Y70" i="5" s="1"/>
  <c r="V71" i="5"/>
  <c r="W71" i="5" s="1"/>
  <c r="AB68" i="5"/>
  <c r="AC68" i="5" s="1"/>
  <c r="P75" i="5"/>
  <c r="Q75" i="5" s="1"/>
  <c r="H80" i="5"/>
  <c r="I80" i="5" s="1"/>
  <c r="L77" i="5"/>
  <c r="M77" i="5" s="1"/>
  <c r="R74" i="5"/>
  <c r="S74" i="5" s="1"/>
  <c r="Z69" i="5"/>
  <c r="AA69" i="5" s="1"/>
  <c r="B84" i="5"/>
  <c r="C84" i="5" s="1"/>
  <c r="D83" i="5"/>
  <c r="E83" i="5" s="1"/>
  <c r="B85" i="5" l="1"/>
  <c r="C85" i="5" s="1"/>
  <c r="V72" i="5"/>
  <c r="W72" i="5" s="1"/>
  <c r="N77" i="5"/>
  <c r="O77" i="5" s="1"/>
  <c r="Z70" i="5"/>
  <c r="AA70" i="5" s="1"/>
  <c r="X71" i="5"/>
  <c r="Y71" i="5" s="1"/>
  <c r="AD68" i="5"/>
  <c r="AE68" i="5" s="1"/>
  <c r="R75" i="5"/>
  <c r="S75" i="5" s="1"/>
  <c r="P76" i="5"/>
  <c r="Q76" i="5" s="1"/>
  <c r="F82" i="5"/>
  <c r="G82" i="5" s="1"/>
  <c r="T73" i="5"/>
  <c r="U73" i="5" s="1"/>
  <c r="L78" i="5"/>
  <c r="M78" i="5" s="1"/>
  <c r="AB69" i="5"/>
  <c r="AC69" i="5" s="1"/>
  <c r="AF67" i="5"/>
  <c r="AG67" i="5" s="1"/>
  <c r="J80" i="5"/>
  <c r="K80" i="5" s="1"/>
  <c r="D84" i="5"/>
  <c r="E84" i="5" s="1"/>
  <c r="H81" i="5"/>
  <c r="I81" i="5" s="1"/>
  <c r="AF68" i="5" l="1"/>
  <c r="AG68" i="5" s="1"/>
  <c r="F83" i="5"/>
  <c r="G83" i="5" s="1"/>
  <c r="AB70" i="5"/>
  <c r="AC70" i="5" s="1"/>
  <c r="P77" i="5"/>
  <c r="Q77" i="5" s="1"/>
  <c r="V73" i="5"/>
  <c r="W73" i="5" s="1"/>
  <c r="L79" i="5"/>
  <c r="M79" i="5" s="1"/>
  <c r="R76" i="5"/>
  <c r="S76" i="5" s="1"/>
  <c r="Z71" i="5"/>
  <c r="AA71" i="5" s="1"/>
  <c r="J81" i="5"/>
  <c r="K81" i="5" s="1"/>
  <c r="T74" i="5"/>
  <c r="U74" i="5" s="1"/>
  <c r="AD69" i="5"/>
  <c r="AE69" i="5" s="1"/>
  <c r="H82" i="5"/>
  <c r="I82" i="5" s="1"/>
  <c r="D85" i="5"/>
  <c r="E85" i="5" s="1"/>
  <c r="X72" i="5"/>
  <c r="Y72" i="5" s="1"/>
  <c r="N78" i="5"/>
  <c r="O78" i="5" s="1"/>
  <c r="B86" i="5"/>
  <c r="C86" i="5" s="1"/>
  <c r="Z72" i="5" l="1"/>
  <c r="AA72" i="5" s="1"/>
  <c r="P78" i="5"/>
  <c r="Q78" i="5" s="1"/>
  <c r="AD70" i="5"/>
  <c r="AE70" i="5" s="1"/>
  <c r="R77" i="5"/>
  <c r="S77" i="5" s="1"/>
  <c r="AB71" i="5"/>
  <c r="AC71" i="5" s="1"/>
  <c r="B87" i="5"/>
  <c r="C87" i="5" s="1"/>
  <c r="T75" i="5"/>
  <c r="U75" i="5" s="1"/>
  <c r="L80" i="5"/>
  <c r="M80" i="5" s="1"/>
  <c r="F84" i="5"/>
  <c r="G84" i="5" s="1"/>
  <c r="X73" i="5"/>
  <c r="Y73" i="5" s="1"/>
  <c r="N79" i="5"/>
  <c r="O79" i="5" s="1"/>
  <c r="J82" i="5"/>
  <c r="K82" i="5" s="1"/>
  <c r="V74" i="5"/>
  <c r="W74" i="5" s="1"/>
  <c r="AF69" i="5"/>
  <c r="AG69" i="5" s="1"/>
  <c r="H83" i="5"/>
  <c r="I83" i="5" s="1"/>
  <c r="D86" i="5"/>
  <c r="E86" i="5" s="1"/>
  <c r="R78" i="5" l="1"/>
  <c r="S78" i="5" s="1"/>
  <c r="AF70" i="5"/>
  <c r="AG70" i="5" s="1"/>
  <c r="X74" i="5"/>
  <c r="Y74" i="5" s="1"/>
  <c r="T76" i="5"/>
  <c r="U76" i="5" s="1"/>
  <c r="AD71" i="5"/>
  <c r="AE71" i="5" s="1"/>
  <c r="P79" i="5"/>
  <c r="Q79" i="5" s="1"/>
  <c r="N80" i="5"/>
  <c r="O80" i="5" s="1"/>
  <c r="V75" i="5"/>
  <c r="W75" i="5" s="1"/>
  <c r="F85" i="5"/>
  <c r="G85" i="5" s="1"/>
  <c r="B88" i="5"/>
  <c r="C88" i="5" s="1"/>
  <c r="J83" i="5"/>
  <c r="K83" i="5" s="1"/>
  <c r="AB72" i="5"/>
  <c r="AC72" i="5" s="1"/>
  <c r="Z73" i="5"/>
  <c r="AA73" i="5" s="1"/>
  <c r="D87" i="5"/>
  <c r="E87" i="5" s="1"/>
  <c r="L81" i="5"/>
  <c r="M81" i="5" s="1"/>
  <c r="H84" i="5"/>
  <c r="I84" i="5" s="1"/>
  <c r="AB73" i="5" l="1"/>
  <c r="AC73" i="5" s="1"/>
  <c r="V76" i="5"/>
  <c r="W76" i="5" s="1"/>
  <c r="T77" i="5"/>
  <c r="U77" i="5" s="1"/>
  <c r="J84" i="5"/>
  <c r="K84" i="5" s="1"/>
  <c r="N81" i="5"/>
  <c r="O81" i="5" s="1"/>
  <c r="X75" i="5"/>
  <c r="Y75" i="5" s="1"/>
  <c r="P80" i="5"/>
  <c r="Q80" i="5" s="1"/>
  <c r="AF71" i="5"/>
  <c r="AG71" i="5" s="1"/>
  <c r="B89" i="5"/>
  <c r="C89" i="5" s="1"/>
  <c r="Z74" i="5"/>
  <c r="AA74" i="5" s="1"/>
  <c r="F86" i="5"/>
  <c r="G86" i="5" s="1"/>
  <c r="AD72" i="5"/>
  <c r="AE72" i="5" s="1"/>
  <c r="R79" i="5"/>
  <c r="S79" i="5" s="1"/>
  <c r="D88" i="5"/>
  <c r="E88" i="5" s="1"/>
  <c r="H85" i="5"/>
  <c r="I85" i="5" s="1"/>
  <c r="L82" i="5"/>
  <c r="M82" i="5" s="1"/>
  <c r="F87" i="5" l="1"/>
  <c r="G87" i="5" s="1"/>
  <c r="J85" i="5"/>
  <c r="K85" i="5" s="1"/>
  <c r="D89" i="5"/>
  <c r="E89" i="5" s="1"/>
  <c r="Z75" i="5"/>
  <c r="AA75" i="5" s="1"/>
  <c r="T78" i="5"/>
  <c r="U78" i="5" s="1"/>
  <c r="R80" i="5"/>
  <c r="S80" i="5" s="1"/>
  <c r="B90" i="5"/>
  <c r="C90" i="5" s="1"/>
  <c r="X76" i="5"/>
  <c r="Y76" i="5" s="1"/>
  <c r="V77" i="5"/>
  <c r="W77" i="5" s="1"/>
  <c r="AD73" i="5"/>
  <c r="AE73" i="5" s="1"/>
  <c r="AF72" i="5"/>
  <c r="AG72" i="5" s="1"/>
  <c r="N82" i="5"/>
  <c r="O82" i="5" s="1"/>
  <c r="AB74" i="5"/>
  <c r="AC74" i="5" s="1"/>
  <c r="H86" i="5"/>
  <c r="I86" i="5" s="1"/>
  <c r="L83" i="5"/>
  <c r="M83" i="5" s="1"/>
  <c r="P81" i="5"/>
  <c r="Q81" i="5" s="1"/>
  <c r="N83" i="5" l="1"/>
  <c r="O83" i="5" s="1"/>
  <c r="D90" i="5"/>
  <c r="E90" i="5" s="1"/>
  <c r="X77" i="5"/>
  <c r="Y77" i="5" s="1"/>
  <c r="B91" i="5"/>
  <c r="C91" i="5" s="1"/>
  <c r="AD74" i="5"/>
  <c r="AE74" i="5" s="1"/>
  <c r="R81" i="5"/>
  <c r="S81" i="5" s="1"/>
  <c r="J86" i="5"/>
  <c r="K86" i="5" s="1"/>
  <c r="Z76" i="5"/>
  <c r="AA76" i="5" s="1"/>
  <c r="AF73" i="5"/>
  <c r="AG73" i="5" s="1"/>
  <c r="AB75" i="5"/>
  <c r="AC75" i="5" s="1"/>
  <c r="V78" i="5"/>
  <c r="W78" i="5" s="1"/>
  <c r="T79" i="5"/>
  <c r="U79" i="5" s="1"/>
  <c r="F88" i="5"/>
  <c r="G88" i="5" s="1"/>
  <c r="H87" i="5"/>
  <c r="I87" i="5" s="1"/>
  <c r="P82" i="5"/>
  <c r="Q82" i="5" s="1"/>
  <c r="L84" i="5"/>
  <c r="M84" i="5" s="1"/>
  <c r="Z77" i="5" l="1"/>
  <c r="AA77" i="5" s="1"/>
  <c r="V79" i="5"/>
  <c r="W79" i="5" s="1"/>
  <c r="J87" i="5"/>
  <c r="K87" i="5" s="1"/>
  <c r="X78" i="5"/>
  <c r="Y78" i="5" s="1"/>
  <c r="AB76" i="5"/>
  <c r="AC76" i="5" s="1"/>
  <c r="D91" i="5"/>
  <c r="E91" i="5" s="1"/>
  <c r="B92" i="5"/>
  <c r="C92" i="5" s="1"/>
  <c r="H88" i="5"/>
  <c r="I88" i="5" s="1"/>
  <c r="F89" i="5"/>
  <c r="G89" i="5" s="1"/>
  <c r="R82" i="5"/>
  <c r="S82" i="5" s="1"/>
  <c r="AF74" i="5"/>
  <c r="AG74" i="5" s="1"/>
  <c r="AD75" i="5"/>
  <c r="AE75" i="5" s="1"/>
  <c r="N84" i="5"/>
  <c r="O84" i="5" s="1"/>
  <c r="L85" i="5"/>
  <c r="M85" i="5" s="1"/>
  <c r="T80" i="5"/>
  <c r="U80" i="5" s="1"/>
  <c r="P83" i="5"/>
  <c r="Q83" i="5" s="1"/>
  <c r="J88" i="5" l="1"/>
  <c r="K88" i="5" s="1"/>
  <c r="AD76" i="5"/>
  <c r="AE76" i="5" s="1"/>
  <c r="X79" i="5"/>
  <c r="Y79" i="5" s="1"/>
  <c r="AF75" i="5"/>
  <c r="AG75" i="5" s="1"/>
  <c r="R83" i="5"/>
  <c r="S83" i="5" s="1"/>
  <c r="D92" i="5"/>
  <c r="E92" i="5" s="1"/>
  <c r="V80" i="5"/>
  <c r="W80" i="5" s="1"/>
  <c r="H89" i="5"/>
  <c r="I89" i="5" s="1"/>
  <c r="B93" i="5"/>
  <c r="C93" i="5" s="1"/>
  <c r="N85" i="5"/>
  <c r="O85" i="5" s="1"/>
  <c r="F90" i="5"/>
  <c r="G90" i="5" s="1"/>
  <c r="AB77" i="5"/>
  <c r="AC77" i="5" s="1"/>
  <c r="Z78" i="5"/>
  <c r="AA78" i="5" s="1"/>
  <c r="P84" i="5"/>
  <c r="Q84" i="5" s="1"/>
  <c r="L86" i="5"/>
  <c r="M86" i="5" s="1"/>
  <c r="T81" i="5"/>
  <c r="U81" i="5" s="1"/>
  <c r="F91" i="5" l="1"/>
  <c r="G91" i="5" s="1"/>
  <c r="X80" i="5"/>
  <c r="Y80" i="5" s="1"/>
  <c r="V81" i="5"/>
  <c r="W81" i="5" s="1"/>
  <c r="N86" i="5"/>
  <c r="O86" i="5" s="1"/>
  <c r="Z79" i="5"/>
  <c r="AA79" i="5" s="1"/>
  <c r="B94" i="5"/>
  <c r="C94" i="5" s="1"/>
  <c r="AD77" i="5"/>
  <c r="AE77" i="5" s="1"/>
  <c r="AF76" i="5"/>
  <c r="AG76" i="5" s="1"/>
  <c r="D93" i="5"/>
  <c r="E93" i="5" s="1"/>
  <c r="AB78" i="5"/>
  <c r="AC78" i="5" s="1"/>
  <c r="H90" i="5"/>
  <c r="I90" i="5" s="1"/>
  <c r="J89" i="5"/>
  <c r="K89" i="5" s="1"/>
  <c r="T82" i="5"/>
  <c r="U82" i="5" s="1"/>
  <c r="P85" i="5"/>
  <c r="Q85" i="5" s="1"/>
  <c r="L87" i="5"/>
  <c r="M87" i="5" s="1"/>
  <c r="R84" i="5"/>
  <c r="S84" i="5" s="1"/>
  <c r="V82" i="5" l="1"/>
  <c r="W82" i="5" s="1"/>
  <c r="B95" i="5"/>
  <c r="C95" i="5" s="1"/>
  <c r="AD78" i="5"/>
  <c r="AE78" i="5" s="1"/>
  <c r="R85" i="5"/>
  <c r="S85" i="5" s="1"/>
  <c r="AB79" i="5"/>
  <c r="AC79" i="5" s="1"/>
  <c r="L88" i="5"/>
  <c r="M88" i="5" s="1"/>
  <c r="D94" i="5"/>
  <c r="E94" i="5" s="1"/>
  <c r="Z80" i="5"/>
  <c r="AA80" i="5" s="1"/>
  <c r="H91" i="5"/>
  <c r="I91" i="5" s="1"/>
  <c r="J90" i="5"/>
  <c r="K90" i="5" s="1"/>
  <c r="AF77" i="5"/>
  <c r="AG77" i="5" s="1"/>
  <c r="N87" i="5"/>
  <c r="O87" i="5" s="1"/>
  <c r="F92" i="5"/>
  <c r="G92" i="5" s="1"/>
  <c r="X81" i="5"/>
  <c r="Y81" i="5" s="1"/>
  <c r="P86" i="5"/>
  <c r="Q86" i="5" s="1"/>
  <c r="T83" i="5"/>
  <c r="U83" i="5" s="1"/>
  <c r="L89" i="5" l="1"/>
  <c r="M89" i="5" s="1"/>
  <c r="AD79" i="5"/>
  <c r="AE79" i="5" s="1"/>
  <c r="D95" i="5"/>
  <c r="E95" i="5" s="1"/>
  <c r="J91" i="5"/>
  <c r="K91" i="5" s="1"/>
  <c r="F93" i="5"/>
  <c r="G93" i="5" s="1"/>
  <c r="H92" i="5"/>
  <c r="I92" i="5" s="1"/>
  <c r="B96" i="5"/>
  <c r="C96" i="5" s="1"/>
  <c r="AF78" i="5"/>
  <c r="AG78" i="5" s="1"/>
  <c r="R86" i="5"/>
  <c r="S86" i="5" s="1"/>
  <c r="N88" i="5"/>
  <c r="O88" i="5" s="1"/>
  <c r="Z81" i="5"/>
  <c r="AA81" i="5" s="1"/>
  <c r="V83" i="5"/>
  <c r="W83" i="5" s="1"/>
  <c r="P87" i="5"/>
  <c r="Q87" i="5" s="1"/>
  <c r="AB80" i="5"/>
  <c r="AC80" i="5" s="1"/>
  <c r="T84" i="5"/>
  <c r="U84" i="5" s="1"/>
  <c r="X82" i="5"/>
  <c r="Y82" i="5" s="1"/>
  <c r="AF79" i="5" l="1"/>
  <c r="AG79" i="5" s="1"/>
  <c r="N89" i="5"/>
  <c r="O89" i="5" s="1"/>
  <c r="P88" i="5"/>
  <c r="Q88" i="5" s="1"/>
  <c r="J92" i="5"/>
  <c r="K92" i="5" s="1"/>
  <c r="Z82" i="5"/>
  <c r="AA82" i="5" s="1"/>
  <c r="AD80" i="5"/>
  <c r="AE80" i="5" s="1"/>
  <c r="V84" i="5"/>
  <c r="W84" i="5" s="1"/>
  <c r="H93" i="5"/>
  <c r="I93" i="5" s="1"/>
  <c r="AB81" i="5"/>
  <c r="AC81" i="5" s="1"/>
  <c r="T85" i="5"/>
  <c r="U85" i="5" s="1"/>
  <c r="X83" i="5"/>
  <c r="Y83" i="5" s="1"/>
  <c r="R87" i="5"/>
  <c r="S87" i="5" s="1"/>
  <c r="B97" i="5"/>
  <c r="C97" i="5" s="1"/>
  <c r="F94" i="5"/>
  <c r="G94" i="5" s="1"/>
  <c r="D96" i="5"/>
  <c r="E96" i="5" s="1"/>
  <c r="L90" i="5"/>
  <c r="M90" i="5" s="1"/>
  <c r="B98" i="5" l="1"/>
  <c r="C98" i="5" s="1"/>
  <c r="P89" i="5"/>
  <c r="Q89" i="5" s="1"/>
  <c r="H94" i="5"/>
  <c r="I94" i="5" s="1"/>
  <c r="L91" i="5"/>
  <c r="M91" i="5" s="1"/>
  <c r="V85" i="5"/>
  <c r="W85" i="5" s="1"/>
  <c r="D97" i="5"/>
  <c r="E97" i="5" s="1"/>
  <c r="AD81" i="5"/>
  <c r="AE81" i="5" s="1"/>
  <c r="N90" i="5"/>
  <c r="O90" i="5" s="1"/>
  <c r="J93" i="5"/>
  <c r="K93" i="5" s="1"/>
  <c r="R88" i="5"/>
  <c r="S88" i="5" s="1"/>
  <c r="F95" i="5"/>
  <c r="G95" i="5" s="1"/>
  <c r="Z83" i="5"/>
  <c r="AA83" i="5" s="1"/>
  <c r="AF80" i="5"/>
  <c r="AG80" i="5" s="1"/>
  <c r="X84" i="5"/>
  <c r="Y84" i="5" s="1"/>
  <c r="T86" i="5"/>
  <c r="U86" i="5" s="1"/>
  <c r="AB82" i="5"/>
  <c r="AC82" i="5" s="1"/>
  <c r="Z84" i="5" l="1"/>
  <c r="AA84" i="5" s="1"/>
  <c r="L92" i="5"/>
  <c r="M92" i="5" s="1"/>
  <c r="AD82" i="5"/>
  <c r="AE82" i="5" s="1"/>
  <c r="H95" i="5"/>
  <c r="I95" i="5" s="1"/>
  <c r="R89" i="5"/>
  <c r="S89" i="5" s="1"/>
  <c r="P90" i="5"/>
  <c r="Q90" i="5" s="1"/>
  <c r="N91" i="5"/>
  <c r="O91" i="5" s="1"/>
  <c r="F96" i="5"/>
  <c r="G96" i="5" s="1"/>
  <c r="D98" i="5"/>
  <c r="E98" i="5" s="1"/>
  <c r="J94" i="5"/>
  <c r="K94" i="5" s="1"/>
  <c r="V86" i="5"/>
  <c r="W86" i="5" s="1"/>
  <c r="B99" i="5"/>
  <c r="C99" i="5" s="1"/>
  <c r="AB83" i="5"/>
  <c r="AC83" i="5" s="1"/>
  <c r="X85" i="5"/>
  <c r="Y85" i="5" s="1"/>
  <c r="AF81" i="5"/>
  <c r="AG81" i="5" s="1"/>
  <c r="T87" i="5"/>
  <c r="U87" i="5" s="1"/>
  <c r="B100" i="5" l="1"/>
  <c r="C100" i="5" s="1"/>
  <c r="N92" i="5"/>
  <c r="O92" i="5" s="1"/>
  <c r="F97" i="5"/>
  <c r="G97" i="5" s="1"/>
  <c r="T88" i="5"/>
  <c r="U88" i="5" s="1"/>
  <c r="AD83" i="5"/>
  <c r="AE83" i="5" s="1"/>
  <c r="J95" i="5"/>
  <c r="K95" i="5" s="1"/>
  <c r="P91" i="5"/>
  <c r="Q91" i="5" s="1"/>
  <c r="L93" i="5"/>
  <c r="M93" i="5" s="1"/>
  <c r="H96" i="5"/>
  <c r="I96" i="5" s="1"/>
  <c r="V87" i="5"/>
  <c r="W87" i="5" s="1"/>
  <c r="D99" i="5"/>
  <c r="E99" i="5" s="1"/>
  <c r="R90" i="5"/>
  <c r="S90" i="5" s="1"/>
  <c r="Z85" i="5"/>
  <c r="AA85" i="5" s="1"/>
  <c r="X86" i="5"/>
  <c r="Y86" i="5" s="1"/>
  <c r="AF82" i="5"/>
  <c r="AG82" i="5" s="1"/>
  <c r="AB84" i="5"/>
  <c r="AC84" i="5" s="1"/>
  <c r="L94" i="5" l="1"/>
  <c r="M94" i="5" s="1"/>
  <c r="D100" i="5"/>
  <c r="E100" i="5" s="1"/>
  <c r="F98" i="5"/>
  <c r="G98" i="5" s="1"/>
  <c r="T89" i="5"/>
  <c r="U89" i="5" s="1"/>
  <c r="P92" i="5"/>
  <c r="Q92" i="5" s="1"/>
  <c r="V88" i="5"/>
  <c r="W88" i="5" s="1"/>
  <c r="J96" i="5"/>
  <c r="K96" i="5" s="1"/>
  <c r="N93" i="5"/>
  <c r="O93" i="5" s="1"/>
  <c r="R91" i="5"/>
  <c r="S91" i="5" s="1"/>
  <c r="Z86" i="5"/>
  <c r="AA86" i="5" s="1"/>
  <c r="H97" i="5"/>
  <c r="I97" i="5" s="1"/>
  <c r="AD84" i="5"/>
  <c r="AE84" i="5" s="1"/>
  <c r="B101" i="5"/>
  <c r="C101" i="5" s="1"/>
  <c r="AB85" i="5"/>
  <c r="AC85" i="5" s="1"/>
  <c r="X87" i="5"/>
  <c r="Y87" i="5" s="1"/>
  <c r="AF83" i="5"/>
  <c r="AG83" i="5" s="1"/>
  <c r="Z87" i="5" l="1"/>
  <c r="AA87" i="5" s="1"/>
  <c r="AD85" i="5"/>
  <c r="AE85" i="5" s="1"/>
  <c r="V89" i="5"/>
  <c r="W89" i="5" s="1"/>
  <c r="N94" i="5"/>
  <c r="O94" i="5" s="1"/>
  <c r="B102" i="5"/>
  <c r="C102" i="5" s="1"/>
  <c r="T90" i="5"/>
  <c r="U90" i="5" s="1"/>
  <c r="AF84" i="5"/>
  <c r="AG84" i="5" s="1"/>
  <c r="AB86" i="5"/>
  <c r="AC86" i="5" s="1"/>
  <c r="D101" i="5"/>
  <c r="E101" i="5" s="1"/>
  <c r="X88" i="5"/>
  <c r="Y88" i="5" s="1"/>
  <c r="H98" i="5"/>
  <c r="I98" i="5" s="1"/>
  <c r="R92" i="5"/>
  <c r="S92" i="5" s="1"/>
  <c r="J97" i="5"/>
  <c r="K97" i="5" s="1"/>
  <c r="P93" i="5"/>
  <c r="Q93" i="5" s="1"/>
  <c r="F99" i="5"/>
  <c r="G99" i="5" s="1"/>
  <c r="L95" i="5"/>
  <c r="M95" i="5" s="1"/>
  <c r="Z88" i="5" l="1"/>
  <c r="AA88" i="5" s="1"/>
  <c r="R93" i="5"/>
  <c r="S93" i="5" s="1"/>
  <c r="F100" i="5"/>
  <c r="G100" i="5" s="1"/>
  <c r="T91" i="5"/>
  <c r="U91" i="5" s="1"/>
  <c r="V90" i="5"/>
  <c r="W90" i="5" s="1"/>
  <c r="J98" i="5"/>
  <c r="K98" i="5" s="1"/>
  <c r="L96" i="5"/>
  <c r="M96" i="5" s="1"/>
  <c r="N95" i="5"/>
  <c r="O95" i="5" s="1"/>
  <c r="H99" i="5"/>
  <c r="I99" i="5" s="1"/>
  <c r="P94" i="5"/>
  <c r="Q94" i="5" s="1"/>
  <c r="X89" i="5"/>
  <c r="Y89" i="5" s="1"/>
  <c r="AD86" i="5"/>
  <c r="AE86" i="5" s="1"/>
  <c r="AB87" i="5"/>
  <c r="AC87" i="5" s="1"/>
  <c r="AF85" i="5"/>
  <c r="AG85" i="5" s="1"/>
  <c r="B103" i="5"/>
  <c r="C103" i="5" s="1"/>
  <c r="D102" i="5"/>
  <c r="E102" i="5" s="1"/>
  <c r="AB88" i="5" l="1"/>
  <c r="AC88" i="5" s="1"/>
  <c r="V91" i="5"/>
  <c r="W91" i="5" s="1"/>
  <c r="X90" i="5"/>
  <c r="Y90" i="5" s="1"/>
  <c r="L97" i="5"/>
  <c r="M97" i="5" s="1"/>
  <c r="P95" i="5"/>
  <c r="Q95" i="5" s="1"/>
  <c r="J99" i="5"/>
  <c r="K99" i="5" s="1"/>
  <c r="H100" i="5"/>
  <c r="I100" i="5" s="1"/>
  <c r="R94" i="5"/>
  <c r="S94" i="5" s="1"/>
  <c r="AD87" i="5"/>
  <c r="AE87" i="5" s="1"/>
  <c r="N96" i="5"/>
  <c r="O96" i="5" s="1"/>
  <c r="T92" i="5"/>
  <c r="U92" i="5" s="1"/>
  <c r="Z89" i="5"/>
  <c r="AA89" i="5" s="1"/>
  <c r="D103" i="5"/>
  <c r="E103" i="5" s="1"/>
  <c r="AF86" i="5"/>
  <c r="AG86" i="5" s="1"/>
  <c r="B104" i="5"/>
  <c r="C104" i="5" s="1"/>
  <c r="F101" i="5"/>
  <c r="G101" i="5" s="1"/>
  <c r="AD88" i="5" l="1"/>
  <c r="AE88" i="5" s="1"/>
  <c r="T93" i="5"/>
  <c r="U93" i="5" s="1"/>
  <c r="L98" i="5"/>
  <c r="M98" i="5" s="1"/>
  <c r="N97" i="5"/>
  <c r="O97" i="5" s="1"/>
  <c r="X91" i="5"/>
  <c r="Y91" i="5" s="1"/>
  <c r="V92" i="5"/>
  <c r="W92" i="5" s="1"/>
  <c r="J100" i="5"/>
  <c r="K100" i="5" s="1"/>
  <c r="Z90" i="5"/>
  <c r="AA90" i="5" s="1"/>
  <c r="R95" i="5"/>
  <c r="S95" i="5" s="1"/>
  <c r="P96" i="5"/>
  <c r="Q96" i="5" s="1"/>
  <c r="AB89" i="5"/>
  <c r="AC89" i="5" s="1"/>
  <c r="F102" i="5"/>
  <c r="G102" i="5" s="1"/>
  <c r="AF87" i="5"/>
  <c r="AG87" i="5" s="1"/>
  <c r="B105" i="5"/>
  <c r="C105" i="5" s="1"/>
  <c r="D104" i="5"/>
  <c r="E104" i="5" s="1"/>
  <c r="H101" i="5"/>
  <c r="I101" i="5" s="1"/>
  <c r="AB90" i="5" l="1"/>
  <c r="AC90" i="5" s="1"/>
  <c r="N98" i="5"/>
  <c r="O98" i="5" s="1"/>
  <c r="AF88" i="5"/>
  <c r="AG88" i="5" s="1"/>
  <c r="P97" i="5"/>
  <c r="Q97" i="5" s="1"/>
  <c r="L99" i="5"/>
  <c r="M99" i="5" s="1"/>
  <c r="R96" i="5"/>
  <c r="S96" i="5" s="1"/>
  <c r="V93" i="5"/>
  <c r="W93" i="5" s="1"/>
  <c r="T94" i="5"/>
  <c r="U94" i="5" s="1"/>
  <c r="Z91" i="5"/>
  <c r="AA91" i="5" s="1"/>
  <c r="X92" i="5"/>
  <c r="Y92" i="5" s="1"/>
  <c r="AD89" i="5"/>
  <c r="AE89" i="5" s="1"/>
  <c r="B106" i="5"/>
  <c r="C106" i="5" s="1"/>
  <c r="F103" i="5"/>
  <c r="G103" i="5" s="1"/>
  <c r="D105" i="5"/>
  <c r="E105" i="5" s="1"/>
  <c r="J101" i="5"/>
  <c r="K101" i="5" s="1"/>
  <c r="H102" i="5"/>
  <c r="I102" i="5" s="1"/>
  <c r="AD90" i="5" l="1"/>
  <c r="AE90" i="5" s="1"/>
  <c r="V94" i="5"/>
  <c r="W94" i="5" s="1"/>
  <c r="P98" i="5"/>
  <c r="Q98" i="5" s="1"/>
  <c r="X93" i="5"/>
  <c r="Y93" i="5" s="1"/>
  <c r="R97" i="5"/>
  <c r="S97" i="5" s="1"/>
  <c r="AF89" i="5"/>
  <c r="AG89" i="5" s="1"/>
  <c r="Z92" i="5"/>
  <c r="AA92" i="5" s="1"/>
  <c r="N99" i="5"/>
  <c r="O99" i="5" s="1"/>
  <c r="T95" i="5"/>
  <c r="U95" i="5" s="1"/>
  <c r="AB91" i="5"/>
  <c r="AC91" i="5" s="1"/>
  <c r="H103" i="5"/>
  <c r="I103" i="5" s="1"/>
  <c r="D106" i="5"/>
  <c r="E106" i="5" s="1"/>
  <c r="J102" i="5"/>
  <c r="K102" i="5" s="1"/>
  <c r="F104" i="5"/>
  <c r="G104" i="5" s="1"/>
  <c r="L100" i="5"/>
  <c r="M100" i="5" s="1"/>
  <c r="B107" i="5"/>
  <c r="C107" i="5" s="1"/>
  <c r="X94" i="5" l="1"/>
  <c r="Y94" i="5" s="1"/>
  <c r="AB92" i="5"/>
  <c r="AC92" i="5" s="1"/>
  <c r="Z93" i="5"/>
  <c r="AA93" i="5" s="1"/>
  <c r="P99" i="5"/>
  <c r="Q99" i="5" s="1"/>
  <c r="T96" i="5"/>
  <c r="U96" i="5" s="1"/>
  <c r="AF90" i="5"/>
  <c r="AG90" i="5" s="1"/>
  <c r="V95" i="5"/>
  <c r="W95" i="5" s="1"/>
  <c r="R98" i="5"/>
  <c r="S98" i="5" s="1"/>
  <c r="AD91" i="5"/>
  <c r="AE91" i="5" s="1"/>
  <c r="B108" i="5"/>
  <c r="C108" i="5"/>
  <c r="F105" i="5"/>
  <c r="G105" i="5" s="1"/>
  <c r="D107" i="5"/>
  <c r="E107" i="5" s="1"/>
  <c r="N100" i="5"/>
  <c r="O100" i="5" s="1"/>
  <c r="H104" i="5"/>
  <c r="I104" i="5" s="1"/>
  <c r="L101" i="5"/>
  <c r="M101" i="5" s="1"/>
  <c r="J103" i="5"/>
  <c r="K103" i="5" s="1"/>
  <c r="AF91" i="5" l="1"/>
  <c r="AG91" i="5" s="1"/>
  <c r="Z94" i="5"/>
  <c r="AA94" i="5" s="1"/>
  <c r="V96" i="5"/>
  <c r="W96" i="5" s="1"/>
  <c r="AD92" i="5"/>
  <c r="AE92" i="5" s="1"/>
  <c r="T97" i="5"/>
  <c r="U97" i="5" s="1"/>
  <c r="AB93" i="5"/>
  <c r="AC93" i="5" s="1"/>
  <c r="R99" i="5"/>
  <c r="S99" i="5" s="1"/>
  <c r="X95" i="5"/>
  <c r="Y95" i="5" s="1"/>
  <c r="J104" i="5"/>
  <c r="K104" i="5" s="1"/>
  <c r="B109" i="5"/>
  <c r="C109" i="5" s="1"/>
  <c r="P100" i="5"/>
  <c r="Q100" i="5" s="1"/>
  <c r="D108" i="5"/>
  <c r="E108" i="5" s="1"/>
  <c r="L102" i="5"/>
  <c r="M102" i="5" s="1"/>
  <c r="N101" i="5"/>
  <c r="O101" i="5" s="1"/>
  <c r="F106" i="5"/>
  <c r="G106" i="5" s="1"/>
  <c r="H105" i="5"/>
  <c r="I105" i="5" s="1"/>
  <c r="AB94" i="5" l="1"/>
  <c r="AC94" i="5" s="1"/>
  <c r="Z95" i="5"/>
  <c r="AA95" i="5" s="1"/>
  <c r="AD93" i="5"/>
  <c r="AE93" i="5" s="1"/>
  <c r="V97" i="5"/>
  <c r="W97" i="5" s="1"/>
  <c r="X96" i="5"/>
  <c r="Y96" i="5" s="1"/>
  <c r="T98" i="5"/>
  <c r="U98" i="5" s="1"/>
  <c r="AF92" i="5"/>
  <c r="AG92" i="5" s="1"/>
  <c r="H106" i="5"/>
  <c r="I106" i="5" s="1"/>
  <c r="N102" i="5"/>
  <c r="O102" i="5" s="1"/>
  <c r="D109" i="5"/>
  <c r="E109" i="5" s="1"/>
  <c r="B110" i="5"/>
  <c r="C110" i="5" s="1"/>
  <c r="F107" i="5"/>
  <c r="G107" i="5" s="1"/>
  <c r="L103" i="5"/>
  <c r="M103" i="5" s="1"/>
  <c r="P101" i="5"/>
  <c r="Q101" i="5" s="1"/>
  <c r="J105" i="5"/>
  <c r="K105" i="5" s="1"/>
  <c r="R100" i="5"/>
  <c r="S100" i="5" s="1"/>
  <c r="V98" i="5" l="1"/>
  <c r="W98" i="5" s="1"/>
  <c r="AF93" i="5"/>
  <c r="AG93" i="5" s="1"/>
  <c r="AD94" i="5"/>
  <c r="AE94" i="5" s="1"/>
  <c r="T99" i="5"/>
  <c r="U99" i="5" s="1"/>
  <c r="Z96" i="5"/>
  <c r="AA96" i="5" s="1"/>
  <c r="X97" i="5"/>
  <c r="Y97" i="5" s="1"/>
  <c r="AB95" i="5"/>
  <c r="AC95" i="5" s="1"/>
  <c r="D110" i="5"/>
  <c r="E110" i="5" s="1"/>
  <c r="R101" i="5"/>
  <c r="S101" i="5" s="1"/>
  <c r="P102" i="5"/>
  <c r="Q102" i="5" s="1"/>
  <c r="H107" i="5"/>
  <c r="I107" i="5" s="1"/>
  <c r="L104" i="5"/>
  <c r="M104" i="5" s="1"/>
  <c r="N103" i="5"/>
  <c r="O103" i="5" s="1"/>
  <c r="F108" i="5"/>
  <c r="G108" i="5" s="1"/>
  <c r="J106" i="5"/>
  <c r="K106" i="5" s="1"/>
  <c r="B111" i="5"/>
  <c r="C111" i="5" s="1"/>
  <c r="V99" i="5" l="1"/>
  <c r="W99" i="5" s="1"/>
  <c r="AB96" i="5"/>
  <c r="AC96" i="5" s="1"/>
  <c r="X98" i="5"/>
  <c r="Y98" i="5" s="1"/>
  <c r="AD95" i="5"/>
  <c r="AE95" i="5" s="1"/>
  <c r="Z97" i="5"/>
  <c r="AA97" i="5" s="1"/>
  <c r="AF94" i="5"/>
  <c r="AG94" i="5" s="1"/>
  <c r="N104" i="5"/>
  <c r="O104" i="5" s="1"/>
  <c r="H108" i="5"/>
  <c r="I108" i="5" s="1"/>
  <c r="R102" i="5"/>
  <c r="S102" i="5" s="1"/>
  <c r="B112" i="5"/>
  <c r="C112" i="5" s="1"/>
  <c r="F109" i="5"/>
  <c r="G109" i="5" s="1"/>
  <c r="L105" i="5"/>
  <c r="M105" i="5" s="1"/>
  <c r="P103" i="5"/>
  <c r="Q103" i="5" s="1"/>
  <c r="D111" i="5"/>
  <c r="E111" i="5" s="1"/>
  <c r="T100" i="5"/>
  <c r="U100" i="5" s="1"/>
  <c r="J107" i="5"/>
  <c r="K107" i="5" s="1"/>
  <c r="T101" i="5" l="1"/>
  <c r="U101" i="5" s="1"/>
  <c r="AF95" i="5"/>
  <c r="AG95" i="5" s="1"/>
  <c r="F110" i="5"/>
  <c r="G110" i="5" s="1"/>
  <c r="N105" i="5"/>
  <c r="O105" i="5" s="1"/>
  <c r="R103" i="5"/>
  <c r="S103" i="5" s="1"/>
  <c r="P104" i="5"/>
  <c r="Q104" i="5" s="1"/>
  <c r="AB97" i="5"/>
  <c r="AC97" i="5" s="1"/>
  <c r="AD96" i="5"/>
  <c r="AE96" i="5" s="1"/>
  <c r="V100" i="5"/>
  <c r="W100" i="5" s="1"/>
  <c r="Z98" i="5"/>
  <c r="AA98" i="5" s="1"/>
  <c r="J108" i="5"/>
  <c r="K108" i="5" s="1"/>
  <c r="X99" i="5"/>
  <c r="Y99" i="5" s="1"/>
  <c r="D112" i="5"/>
  <c r="E112" i="5" s="1"/>
  <c r="L106" i="5"/>
  <c r="M106" i="5" s="1"/>
  <c r="B113" i="5"/>
  <c r="C113" i="5" s="1"/>
  <c r="H109" i="5"/>
  <c r="I109" i="5" s="1"/>
  <c r="B114" i="5" l="1"/>
  <c r="C114" i="5" s="1"/>
  <c r="F111" i="5"/>
  <c r="G111" i="5" s="1"/>
  <c r="V101" i="5"/>
  <c r="W101" i="5" s="1"/>
  <c r="AD97" i="5"/>
  <c r="AE97" i="5" s="1"/>
  <c r="J109" i="5"/>
  <c r="K109" i="5" s="1"/>
  <c r="R104" i="5"/>
  <c r="S104" i="5" s="1"/>
  <c r="AF96" i="5"/>
  <c r="AG96" i="5" s="1"/>
  <c r="D113" i="5"/>
  <c r="E113" i="5" s="1"/>
  <c r="Z99" i="5"/>
  <c r="AA99" i="5" s="1"/>
  <c r="T102" i="5"/>
  <c r="U102" i="5" s="1"/>
  <c r="L107" i="5"/>
  <c r="M107" i="5" s="1"/>
  <c r="X100" i="5"/>
  <c r="Y100" i="5" s="1"/>
  <c r="P105" i="5"/>
  <c r="Q105" i="5" s="1"/>
  <c r="N106" i="5"/>
  <c r="O106" i="5" s="1"/>
  <c r="H110" i="5"/>
  <c r="I110" i="5" s="1"/>
  <c r="AB98" i="5"/>
  <c r="AC98" i="5" s="1"/>
  <c r="V102" i="5" l="1"/>
  <c r="W102" i="5" s="1"/>
  <c r="Z100" i="5"/>
  <c r="AA100" i="5" s="1"/>
  <c r="L108" i="5"/>
  <c r="M108" i="5" s="1"/>
  <c r="AB99" i="5"/>
  <c r="AC99" i="5" s="1"/>
  <c r="P106" i="5"/>
  <c r="Q106" i="5" s="1"/>
  <c r="H111" i="5"/>
  <c r="I111" i="5" s="1"/>
  <c r="J110" i="5"/>
  <c r="K110" i="5" s="1"/>
  <c r="AD98" i="5"/>
  <c r="AE98" i="5" s="1"/>
  <c r="B115" i="5"/>
  <c r="C115" i="5" s="1"/>
  <c r="N107" i="5"/>
  <c r="O107" i="5" s="1"/>
  <c r="X101" i="5"/>
  <c r="Y101" i="5" s="1"/>
  <c r="T103" i="5"/>
  <c r="U103" i="5" s="1"/>
  <c r="D114" i="5"/>
  <c r="E114" i="5" s="1"/>
  <c r="R105" i="5"/>
  <c r="S105" i="5" s="1"/>
  <c r="F112" i="5"/>
  <c r="G112" i="5" s="1"/>
  <c r="AF97" i="5"/>
  <c r="AG97" i="5" s="1"/>
  <c r="F113" i="5" l="1"/>
  <c r="G113" i="5" s="1"/>
  <c r="B116" i="5"/>
  <c r="C116" i="5" s="1"/>
  <c r="AD99" i="5"/>
  <c r="AE99" i="5" s="1"/>
  <c r="L109" i="5"/>
  <c r="M109" i="5" s="1"/>
  <c r="X102" i="5"/>
  <c r="Y102" i="5" s="1"/>
  <c r="P107" i="5"/>
  <c r="Q107" i="5" s="1"/>
  <c r="AF98" i="5"/>
  <c r="AG98" i="5" s="1"/>
  <c r="D115" i="5"/>
  <c r="E115" i="5" s="1"/>
  <c r="J111" i="5"/>
  <c r="K111" i="5" s="1"/>
  <c r="V103" i="5"/>
  <c r="W103" i="5" s="1"/>
  <c r="H112" i="5"/>
  <c r="I112" i="5" s="1"/>
  <c r="Z101" i="5"/>
  <c r="AA101" i="5" s="1"/>
  <c r="R106" i="5"/>
  <c r="S106" i="5" s="1"/>
  <c r="T104" i="5"/>
  <c r="U104" i="5" s="1"/>
  <c r="N108" i="5"/>
  <c r="O108" i="5" s="1"/>
  <c r="AB100" i="5"/>
  <c r="AC100" i="5" s="1"/>
  <c r="H113" i="5" l="1"/>
  <c r="I113" i="5" s="1"/>
  <c r="R107" i="5"/>
  <c r="S107" i="5" s="1"/>
  <c r="AD100" i="5"/>
  <c r="AE100" i="5" s="1"/>
  <c r="N109" i="5"/>
  <c r="O109" i="5" s="1"/>
  <c r="X103" i="5"/>
  <c r="Y103" i="5" s="1"/>
  <c r="J112" i="5"/>
  <c r="K112" i="5" s="1"/>
  <c r="F114" i="5"/>
  <c r="G114" i="5" s="1"/>
  <c r="T105" i="5"/>
  <c r="U105" i="5" s="1"/>
  <c r="V104" i="5"/>
  <c r="W104" i="5" s="1"/>
  <c r="L110" i="5"/>
  <c r="M110" i="5" s="1"/>
  <c r="AB101" i="5"/>
  <c r="AC101" i="5" s="1"/>
  <c r="Z102" i="5"/>
  <c r="AA102" i="5" s="1"/>
  <c r="D116" i="5"/>
  <c r="E116" i="5" s="1"/>
  <c r="P108" i="5"/>
  <c r="Q108" i="5" s="1"/>
  <c r="B117" i="5"/>
  <c r="C117" i="5" s="1"/>
  <c r="AF99" i="5"/>
  <c r="AG99" i="5" s="1"/>
  <c r="X104" i="5" l="1"/>
  <c r="Y104" i="5" s="1"/>
  <c r="AB102" i="5"/>
  <c r="AC102" i="5" s="1"/>
  <c r="F115" i="5"/>
  <c r="G115" i="5" s="1"/>
  <c r="AD101" i="5"/>
  <c r="AE101" i="5" s="1"/>
  <c r="D117" i="5"/>
  <c r="E117" i="5" s="1"/>
  <c r="B118" i="5"/>
  <c r="C118" i="5" s="1"/>
  <c r="V105" i="5"/>
  <c r="W105" i="5" s="1"/>
  <c r="H114" i="5"/>
  <c r="I114" i="5" s="1"/>
  <c r="AF100" i="5"/>
  <c r="AG100" i="5" s="1"/>
  <c r="Z103" i="5"/>
  <c r="AA103" i="5" s="1"/>
  <c r="T106" i="5"/>
  <c r="U106" i="5" s="1"/>
  <c r="N110" i="5"/>
  <c r="O110" i="5" s="1"/>
  <c r="R108" i="5"/>
  <c r="S108" i="5" s="1"/>
  <c r="P109" i="5"/>
  <c r="Q109" i="5" s="1"/>
  <c r="L111" i="5"/>
  <c r="M111" i="5" s="1"/>
  <c r="J113" i="5"/>
  <c r="K113" i="5" s="1"/>
  <c r="T107" i="5" l="1"/>
  <c r="U107" i="5" s="1"/>
  <c r="F116" i="5"/>
  <c r="G116" i="5" s="1"/>
  <c r="D118" i="5"/>
  <c r="E118" i="5" s="1"/>
  <c r="L112" i="5"/>
  <c r="M112" i="5" s="1"/>
  <c r="V106" i="5"/>
  <c r="W106" i="5" s="1"/>
  <c r="R109" i="5"/>
  <c r="S109" i="5" s="1"/>
  <c r="AF101" i="5"/>
  <c r="AG101" i="5" s="1"/>
  <c r="X105" i="5"/>
  <c r="Y105" i="5" s="1"/>
  <c r="J114" i="5"/>
  <c r="K114" i="5" s="1"/>
  <c r="N111" i="5"/>
  <c r="O111" i="5" s="1"/>
  <c r="H115" i="5"/>
  <c r="I115" i="5" s="1"/>
  <c r="AD102" i="5"/>
  <c r="AE102" i="5" s="1"/>
  <c r="P110" i="5"/>
  <c r="Q110" i="5" s="1"/>
  <c r="Z104" i="5"/>
  <c r="AA104" i="5" s="1"/>
  <c r="B119" i="5"/>
  <c r="C119" i="5" s="1"/>
  <c r="AB103" i="5"/>
  <c r="AC103" i="5" s="1"/>
  <c r="V107" i="5" l="1"/>
  <c r="W107" i="5" s="1"/>
  <c r="H116" i="5"/>
  <c r="I116" i="5" s="1"/>
  <c r="P111" i="5"/>
  <c r="Q111" i="5" s="1"/>
  <c r="B120" i="5"/>
  <c r="C120" i="5" s="1"/>
  <c r="AF102" i="5"/>
  <c r="AG102" i="5" s="1"/>
  <c r="D119" i="5"/>
  <c r="E119" i="5" s="1"/>
  <c r="J115" i="5"/>
  <c r="K115" i="5" s="1"/>
  <c r="T108" i="5"/>
  <c r="U108" i="5" s="1"/>
  <c r="AB104" i="5"/>
  <c r="AC104" i="5" s="1"/>
  <c r="AD103" i="5"/>
  <c r="AE103" i="5" s="1"/>
  <c r="R110" i="5"/>
  <c r="S110" i="5" s="1"/>
  <c r="Z105" i="5"/>
  <c r="AA105" i="5" s="1"/>
  <c r="N112" i="5"/>
  <c r="O112" i="5" s="1"/>
  <c r="X106" i="5"/>
  <c r="Y106" i="5" s="1"/>
  <c r="L113" i="5"/>
  <c r="M113" i="5" s="1"/>
  <c r="F117" i="5"/>
  <c r="G117" i="5" s="1"/>
  <c r="J116" i="5" l="1"/>
  <c r="K116" i="5" s="1"/>
  <c r="AB105" i="5"/>
  <c r="AC105" i="5" s="1"/>
  <c r="R111" i="5"/>
  <c r="S111" i="5" s="1"/>
  <c r="P112" i="5"/>
  <c r="Q112" i="5" s="1"/>
  <c r="N113" i="5"/>
  <c r="O113" i="5" s="1"/>
  <c r="AF103" i="5"/>
  <c r="AG103" i="5" s="1"/>
  <c r="L114" i="5"/>
  <c r="M114" i="5" s="1"/>
  <c r="B121" i="5"/>
  <c r="C121" i="5" s="1"/>
  <c r="V108" i="5"/>
  <c r="W108" i="5" s="1"/>
  <c r="F118" i="5"/>
  <c r="G118" i="5" s="1"/>
  <c r="Z106" i="5"/>
  <c r="AA106" i="5" s="1"/>
  <c r="T109" i="5"/>
  <c r="U109" i="5" s="1"/>
  <c r="X107" i="5"/>
  <c r="Y107" i="5" s="1"/>
  <c r="AD104" i="5"/>
  <c r="AE104" i="5" s="1"/>
  <c r="D120" i="5"/>
  <c r="E120" i="5" s="1"/>
  <c r="H117" i="5"/>
  <c r="I117" i="5" s="1"/>
  <c r="V109" i="5" l="1"/>
  <c r="W109" i="5" s="1"/>
  <c r="Z107" i="5"/>
  <c r="AA107" i="5" s="1"/>
  <c r="N114" i="5"/>
  <c r="O114" i="5" s="1"/>
  <c r="R112" i="5"/>
  <c r="S112" i="5" s="1"/>
  <c r="B122" i="5"/>
  <c r="C122" i="5" s="1"/>
  <c r="X108" i="5"/>
  <c r="Y108" i="5" s="1"/>
  <c r="L115" i="5"/>
  <c r="M115" i="5" s="1"/>
  <c r="D121" i="5"/>
  <c r="E121" i="5" s="1"/>
  <c r="J117" i="5"/>
  <c r="K117" i="5" s="1"/>
  <c r="AD105" i="5"/>
  <c r="AE105" i="5" s="1"/>
  <c r="P113" i="5"/>
  <c r="Q113" i="5" s="1"/>
  <c r="AB106" i="5"/>
  <c r="AC106" i="5" s="1"/>
  <c r="H118" i="5"/>
  <c r="I118" i="5" s="1"/>
  <c r="T110" i="5"/>
  <c r="U110" i="5" s="1"/>
  <c r="F119" i="5"/>
  <c r="G119" i="5" s="1"/>
  <c r="AF104" i="5"/>
  <c r="AG104" i="5" s="1"/>
  <c r="N115" i="5" l="1"/>
  <c r="O115" i="5" s="1"/>
  <c r="L116" i="5"/>
  <c r="M116" i="5" s="1"/>
  <c r="H119" i="5"/>
  <c r="I119" i="5" s="1"/>
  <c r="J118" i="5"/>
  <c r="K118" i="5" s="1"/>
  <c r="P114" i="5"/>
  <c r="Q114" i="5" s="1"/>
  <c r="V110" i="5"/>
  <c r="W110" i="5" s="1"/>
  <c r="AF105" i="5"/>
  <c r="AG105" i="5" s="1"/>
  <c r="D122" i="5"/>
  <c r="E122" i="5" s="1"/>
  <c r="Z108" i="5"/>
  <c r="AA108" i="5" s="1"/>
  <c r="AB107" i="5"/>
  <c r="AC107" i="5" s="1"/>
  <c r="R113" i="5"/>
  <c r="S113" i="5" s="1"/>
  <c r="T111" i="5"/>
  <c r="U111" i="5" s="1"/>
  <c r="AD106" i="5"/>
  <c r="AE106" i="5" s="1"/>
  <c r="X109" i="5"/>
  <c r="Y109" i="5" s="1"/>
  <c r="F120" i="5"/>
  <c r="G120" i="5" s="1"/>
  <c r="B123" i="5"/>
  <c r="C123" i="5" s="1"/>
  <c r="R114" i="5" l="1"/>
  <c r="S114" i="5" s="1"/>
  <c r="AD107" i="5"/>
  <c r="AE107" i="5" s="1"/>
  <c r="B124" i="5"/>
  <c r="C124" i="5" s="1"/>
  <c r="H120" i="5"/>
  <c r="I120" i="5" s="1"/>
  <c r="P115" i="5"/>
  <c r="Q115" i="5" s="1"/>
  <c r="AF106" i="5"/>
  <c r="AG106" i="5" s="1"/>
  <c r="Z109" i="5"/>
  <c r="AA109" i="5" s="1"/>
  <c r="N116" i="5"/>
  <c r="O116" i="5" s="1"/>
  <c r="D123" i="5"/>
  <c r="E123" i="5" s="1"/>
  <c r="X110" i="5"/>
  <c r="Y110" i="5" s="1"/>
  <c r="AB108" i="5"/>
  <c r="AC108" i="5" s="1"/>
  <c r="V111" i="5"/>
  <c r="W111" i="5" s="1"/>
  <c r="J119" i="5"/>
  <c r="K119" i="5" s="1"/>
  <c r="L117" i="5"/>
  <c r="M117" i="5" s="1"/>
  <c r="T112" i="5"/>
  <c r="U112" i="5" s="1"/>
  <c r="F121" i="5"/>
  <c r="G121" i="5" s="1"/>
  <c r="AB109" i="5" l="1"/>
  <c r="AC109" i="5" s="1"/>
  <c r="F122" i="5"/>
  <c r="G122" i="5" s="1"/>
  <c r="T113" i="5"/>
  <c r="U113" i="5" s="1"/>
  <c r="P116" i="5"/>
  <c r="Q116" i="5" s="1"/>
  <c r="Z110" i="5"/>
  <c r="AA110" i="5" s="1"/>
  <c r="H121" i="5"/>
  <c r="I121" i="5" s="1"/>
  <c r="D124" i="5"/>
  <c r="E124" i="5" s="1"/>
  <c r="R115" i="5"/>
  <c r="S115" i="5" s="1"/>
  <c r="L118" i="5"/>
  <c r="M118" i="5" s="1"/>
  <c r="V112" i="5"/>
  <c r="W112" i="5" s="1"/>
  <c r="N117" i="5"/>
  <c r="O117" i="5" s="1"/>
  <c r="AF107" i="5"/>
  <c r="AG107" i="5" s="1"/>
  <c r="X111" i="5"/>
  <c r="Y111" i="5" s="1"/>
  <c r="AD108" i="5"/>
  <c r="AE108" i="5" s="1"/>
  <c r="J120" i="5"/>
  <c r="K120" i="5" s="1"/>
  <c r="B125" i="5"/>
  <c r="C125" i="5" s="1"/>
  <c r="N118" i="5" l="1"/>
  <c r="O118" i="5" s="1"/>
  <c r="P117" i="5"/>
  <c r="Q117" i="5" s="1"/>
  <c r="AD109" i="5"/>
  <c r="AE109" i="5" s="1"/>
  <c r="V113" i="5"/>
  <c r="W113" i="5" s="1"/>
  <c r="T114" i="5"/>
  <c r="U114" i="5" s="1"/>
  <c r="B126" i="5"/>
  <c r="C126" i="5" s="1"/>
  <c r="X112" i="5"/>
  <c r="Y112" i="5" s="1"/>
  <c r="L119" i="5"/>
  <c r="M119" i="5" s="1"/>
  <c r="H122" i="5"/>
  <c r="I122" i="5" s="1"/>
  <c r="F123" i="5"/>
  <c r="G123" i="5" s="1"/>
  <c r="AF108" i="5"/>
  <c r="AG108" i="5" s="1"/>
  <c r="R116" i="5"/>
  <c r="S116" i="5" s="1"/>
  <c r="Z111" i="5"/>
  <c r="AA111" i="5" s="1"/>
  <c r="AB110" i="5"/>
  <c r="AC110" i="5" s="1"/>
  <c r="J121" i="5"/>
  <c r="K121" i="5" s="1"/>
  <c r="D125" i="5"/>
  <c r="E125" i="5" s="1"/>
  <c r="P118" i="5" l="1"/>
  <c r="Q118" i="5" s="1"/>
  <c r="T115" i="5"/>
  <c r="U115" i="5" s="1"/>
  <c r="AB111" i="5"/>
  <c r="AC111" i="5" s="1"/>
  <c r="L120" i="5"/>
  <c r="M120" i="5" s="1"/>
  <c r="V114" i="5"/>
  <c r="W114" i="5" s="1"/>
  <c r="R117" i="5"/>
  <c r="S117" i="5" s="1"/>
  <c r="AF109" i="5"/>
  <c r="AG109" i="5" s="1"/>
  <c r="N119" i="5"/>
  <c r="O119" i="5" s="1"/>
  <c r="Z112" i="5"/>
  <c r="AA112" i="5" s="1"/>
  <c r="X113" i="5"/>
  <c r="Y113" i="5" s="1"/>
  <c r="AD110" i="5"/>
  <c r="AE110" i="5" s="1"/>
  <c r="B127" i="5"/>
  <c r="C127" i="5" s="1"/>
  <c r="J122" i="5"/>
  <c r="K122" i="5" s="1"/>
  <c r="D126" i="5"/>
  <c r="E126" i="5" s="1"/>
  <c r="F124" i="5"/>
  <c r="G124" i="5" s="1"/>
  <c r="H123" i="5"/>
  <c r="I123" i="5" s="1"/>
  <c r="R118" i="5" l="1"/>
  <c r="S118" i="5" s="1"/>
  <c r="T116" i="5"/>
  <c r="U116" i="5" s="1"/>
  <c r="P119" i="5"/>
  <c r="Q119" i="5" s="1"/>
  <c r="AD111" i="5"/>
  <c r="AE111" i="5" s="1"/>
  <c r="L121" i="5"/>
  <c r="M121" i="5" s="1"/>
  <c r="Z113" i="5"/>
  <c r="AA113" i="5" s="1"/>
  <c r="B128" i="5"/>
  <c r="C128" i="5" s="1"/>
  <c r="V115" i="5"/>
  <c r="W115" i="5" s="1"/>
  <c r="X114" i="5"/>
  <c r="Y114" i="5" s="1"/>
  <c r="AF110" i="5"/>
  <c r="AG110" i="5" s="1"/>
  <c r="AB112" i="5"/>
  <c r="AC112" i="5" s="1"/>
  <c r="J123" i="5"/>
  <c r="K123" i="5" s="1"/>
  <c r="D127" i="5"/>
  <c r="E127" i="5" s="1"/>
  <c r="N120" i="5"/>
  <c r="O120" i="5" s="1"/>
  <c r="F125" i="5"/>
  <c r="G125" i="5" s="1"/>
  <c r="H124" i="5"/>
  <c r="I124" i="5" s="1"/>
  <c r="F126" i="5" l="1"/>
  <c r="G126" i="5" s="1"/>
  <c r="AF111" i="5"/>
  <c r="AG111" i="5" s="1"/>
  <c r="AD112" i="5"/>
  <c r="AE112" i="5" s="1"/>
  <c r="X115" i="5"/>
  <c r="Y115" i="5" s="1"/>
  <c r="Z114" i="5"/>
  <c r="AA114" i="5" s="1"/>
  <c r="P120" i="5"/>
  <c r="Q120" i="5" s="1"/>
  <c r="V116" i="5"/>
  <c r="W116" i="5" s="1"/>
  <c r="T117" i="5"/>
  <c r="U117" i="5" s="1"/>
  <c r="AB113" i="5"/>
  <c r="AC113" i="5" s="1"/>
  <c r="R119" i="5"/>
  <c r="S119" i="5" s="1"/>
  <c r="D128" i="5"/>
  <c r="E128" i="5" s="1"/>
  <c r="H125" i="5"/>
  <c r="I125" i="5" s="1"/>
  <c r="J124" i="5"/>
  <c r="K124" i="5" s="1"/>
  <c r="B129" i="5"/>
  <c r="C129" i="5" s="1"/>
  <c r="L122" i="5"/>
  <c r="M122" i="5" s="1"/>
  <c r="N121" i="5"/>
  <c r="O121" i="5" s="1"/>
  <c r="L123" i="5" l="1"/>
  <c r="M123" i="5" s="1"/>
  <c r="V117" i="5"/>
  <c r="W117" i="5" s="1"/>
  <c r="X116" i="5"/>
  <c r="Y116" i="5" s="1"/>
  <c r="B130" i="5"/>
  <c r="C130" i="5" s="1"/>
  <c r="AD113" i="5"/>
  <c r="AE113" i="5" s="1"/>
  <c r="AB114" i="5"/>
  <c r="AC114" i="5" s="1"/>
  <c r="AF112" i="5"/>
  <c r="AG112" i="5" s="1"/>
  <c r="N122" i="5"/>
  <c r="O122" i="5" s="1"/>
  <c r="T118" i="5"/>
  <c r="U118" i="5" s="1"/>
  <c r="Z115" i="5"/>
  <c r="AA115" i="5" s="1"/>
  <c r="F127" i="5"/>
  <c r="G127" i="5" s="1"/>
  <c r="D129" i="5"/>
  <c r="E129" i="5" s="1"/>
  <c r="H126" i="5"/>
  <c r="I126" i="5" s="1"/>
  <c r="P121" i="5"/>
  <c r="Q121" i="5" s="1"/>
  <c r="J125" i="5"/>
  <c r="K125" i="5" s="1"/>
  <c r="R120" i="5"/>
  <c r="S120" i="5" s="1"/>
  <c r="F128" i="5" l="1"/>
  <c r="G128" i="5" s="1"/>
  <c r="B131" i="5"/>
  <c r="C131" i="5" s="1"/>
  <c r="R121" i="5"/>
  <c r="S121" i="5" s="1"/>
  <c r="Z116" i="5"/>
  <c r="AA116" i="5" s="1"/>
  <c r="AF113" i="5"/>
  <c r="AG113" i="5" s="1"/>
  <c r="X117" i="5"/>
  <c r="Y117" i="5" s="1"/>
  <c r="T119" i="5"/>
  <c r="U119" i="5" s="1"/>
  <c r="AB115" i="5"/>
  <c r="AC115" i="5" s="1"/>
  <c r="V118" i="5"/>
  <c r="W118" i="5" s="1"/>
  <c r="J126" i="5"/>
  <c r="K126" i="5" s="1"/>
  <c r="P122" i="5"/>
  <c r="Q122" i="5" s="1"/>
  <c r="AD114" i="5"/>
  <c r="AE114" i="5" s="1"/>
  <c r="L124" i="5"/>
  <c r="M124" i="5" s="1"/>
  <c r="H127" i="5"/>
  <c r="I127" i="5" s="1"/>
  <c r="N123" i="5"/>
  <c r="O123" i="5" s="1"/>
  <c r="D130" i="5"/>
  <c r="E130" i="5" s="1"/>
  <c r="P123" i="5" l="1"/>
  <c r="Q123" i="5" s="1"/>
  <c r="Z117" i="5"/>
  <c r="AA117" i="5" s="1"/>
  <c r="N124" i="5"/>
  <c r="O124" i="5" s="1"/>
  <c r="J127" i="5"/>
  <c r="K127" i="5" s="1"/>
  <c r="R122" i="5"/>
  <c r="S122" i="5" s="1"/>
  <c r="L125" i="5"/>
  <c r="M125" i="5" s="1"/>
  <c r="V119" i="5"/>
  <c r="W119" i="5" s="1"/>
  <c r="X118" i="5"/>
  <c r="Y118" i="5" s="1"/>
  <c r="B132" i="5"/>
  <c r="C132" i="5" s="1"/>
  <c r="AD115" i="5"/>
  <c r="AE115" i="5" s="1"/>
  <c r="AB116" i="5"/>
  <c r="AC116" i="5" s="1"/>
  <c r="AF114" i="5"/>
  <c r="AG114" i="5" s="1"/>
  <c r="F129" i="5"/>
  <c r="G129" i="5" s="1"/>
  <c r="D131" i="5"/>
  <c r="E131" i="5" s="1"/>
  <c r="H128" i="5"/>
  <c r="I128" i="5" s="1"/>
  <c r="T120" i="5"/>
  <c r="U120" i="5" s="1"/>
  <c r="H129" i="5" l="1"/>
  <c r="I129" i="5" s="1"/>
  <c r="AD116" i="5"/>
  <c r="AE116" i="5" s="1"/>
  <c r="AF115" i="5"/>
  <c r="AG115" i="5" s="1"/>
  <c r="B133" i="5"/>
  <c r="C133" i="5" s="1"/>
  <c r="X119" i="5"/>
  <c r="Y119" i="5" s="1"/>
  <c r="Z118" i="5"/>
  <c r="AA118" i="5" s="1"/>
  <c r="R123" i="5"/>
  <c r="S123" i="5" s="1"/>
  <c r="T121" i="5"/>
  <c r="U121" i="5" s="1"/>
  <c r="V120" i="5"/>
  <c r="W120" i="5" s="1"/>
  <c r="J128" i="5"/>
  <c r="K128" i="5" s="1"/>
  <c r="P124" i="5"/>
  <c r="Q124" i="5" s="1"/>
  <c r="F130" i="5"/>
  <c r="G130" i="5" s="1"/>
  <c r="AB117" i="5"/>
  <c r="AC117" i="5" s="1"/>
  <c r="L126" i="5"/>
  <c r="M126" i="5" s="1"/>
  <c r="N125" i="5"/>
  <c r="O125" i="5" s="1"/>
  <c r="D132" i="5"/>
  <c r="E132" i="5" s="1"/>
  <c r="P125" i="5" l="1"/>
  <c r="Q125" i="5" s="1"/>
  <c r="R124" i="5"/>
  <c r="S124" i="5" s="1"/>
  <c r="J129" i="5"/>
  <c r="K129" i="5" s="1"/>
  <c r="Z119" i="5"/>
  <c r="AA119" i="5" s="1"/>
  <c r="V121" i="5"/>
  <c r="W121" i="5" s="1"/>
  <c r="X120" i="5"/>
  <c r="Y120" i="5" s="1"/>
  <c r="AD117" i="5"/>
  <c r="AE117" i="5" s="1"/>
  <c r="T122" i="5"/>
  <c r="U122" i="5" s="1"/>
  <c r="B134" i="5"/>
  <c r="C134" i="5" s="1"/>
  <c r="H130" i="5"/>
  <c r="I130" i="5" s="1"/>
  <c r="D133" i="5"/>
  <c r="E133" i="5" s="1"/>
  <c r="F131" i="5"/>
  <c r="G131" i="5" s="1"/>
  <c r="AF116" i="5"/>
  <c r="AG116" i="5" s="1"/>
  <c r="L127" i="5"/>
  <c r="M127" i="5" s="1"/>
  <c r="N126" i="5"/>
  <c r="O126" i="5" s="1"/>
  <c r="AB118" i="5"/>
  <c r="AC118" i="5" s="1"/>
  <c r="L128" i="5" l="1"/>
  <c r="M128" i="5" s="1"/>
  <c r="F132" i="5"/>
  <c r="G132" i="5" s="1"/>
  <c r="N127" i="5"/>
  <c r="O127" i="5" s="1"/>
  <c r="D134" i="5"/>
  <c r="E134" i="5" s="1"/>
  <c r="X121" i="5"/>
  <c r="Y121" i="5" s="1"/>
  <c r="H131" i="5"/>
  <c r="I131" i="5" s="1"/>
  <c r="R125" i="5"/>
  <c r="S125" i="5" s="1"/>
  <c r="V122" i="5"/>
  <c r="W122" i="5" s="1"/>
  <c r="AF117" i="5"/>
  <c r="AG117" i="5" s="1"/>
  <c r="Z120" i="5"/>
  <c r="AA120" i="5" s="1"/>
  <c r="P126" i="5"/>
  <c r="Q126" i="5" s="1"/>
  <c r="T123" i="5"/>
  <c r="U123" i="5" s="1"/>
  <c r="AB119" i="5"/>
  <c r="AC119" i="5" s="1"/>
  <c r="B135" i="5"/>
  <c r="C135" i="5" s="1"/>
  <c r="AD118" i="5"/>
  <c r="AE118" i="5" s="1"/>
  <c r="J130" i="5"/>
  <c r="K130" i="5" s="1"/>
  <c r="V123" i="5" l="1"/>
  <c r="W123" i="5" s="1"/>
  <c r="D135" i="5"/>
  <c r="E135" i="5" s="1"/>
  <c r="J131" i="5"/>
  <c r="K131" i="5" s="1"/>
  <c r="AB120" i="5"/>
  <c r="AC120" i="5" s="1"/>
  <c r="R126" i="5"/>
  <c r="S126" i="5" s="1"/>
  <c r="N128" i="5"/>
  <c r="O128" i="5" s="1"/>
  <c r="Z121" i="5"/>
  <c r="AA121" i="5" s="1"/>
  <c r="F133" i="5"/>
  <c r="G133" i="5" s="1"/>
  <c r="AD119" i="5"/>
  <c r="AE119" i="5" s="1"/>
  <c r="H132" i="5"/>
  <c r="I132" i="5" s="1"/>
  <c r="AF118" i="5"/>
  <c r="AG118" i="5" s="1"/>
  <c r="X122" i="5"/>
  <c r="Y122" i="5" s="1"/>
  <c r="L129" i="5"/>
  <c r="M129" i="5" s="1"/>
  <c r="T124" i="5"/>
  <c r="U124" i="5" s="1"/>
  <c r="B136" i="5"/>
  <c r="C136" i="5" s="1"/>
  <c r="P127" i="5"/>
  <c r="Q127" i="5" s="1"/>
  <c r="T125" i="5" l="1"/>
  <c r="U125" i="5" s="1"/>
  <c r="Z122" i="5"/>
  <c r="AA122" i="5" s="1"/>
  <c r="AB121" i="5"/>
  <c r="AC121" i="5" s="1"/>
  <c r="N129" i="5"/>
  <c r="O129" i="5" s="1"/>
  <c r="J132" i="5"/>
  <c r="K132" i="5" s="1"/>
  <c r="AD120" i="5"/>
  <c r="AE120" i="5" s="1"/>
  <c r="D136" i="5"/>
  <c r="E136" i="5" s="1"/>
  <c r="P128" i="5"/>
  <c r="Q128" i="5" s="1"/>
  <c r="L130" i="5"/>
  <c r="M130" i="5" s="1"/>
  <c r="F134" i="5"/>
  <c r="G134" i="5" s="1"/>
  <c r="V124" i="5"/>
  <c r="W124" i="5" s="1"/>
  <c r="B137" i="5"/>
  <c r="C137" i="5" s="1"/>
  <c r="X123" i="5"/>
  <c r="Y123" i="5" s="1"/>
  <c r="H133" i="5"/>
  <c r="I133" i="5" s="1"/>
  <c r="AF119" i="5"/>
  <c r="AG119" i="5" s="1"/>
  <c r="R127" i="5"/>
  <c r="S127" i="5" s="1"/>
  <c r="P129" i="5" l="1"/>
  <c r="Q129" i="5" s="1"/>
  <c r="AD121" i="5"/>
  <c r="AE121" i="5" s="1"/>
  <c r="L131" i="5"/>
  <c r="M131" i="5" s="1"/>
  <c r="J133" i="5"/>
  <c r="K133" i="5" s="1"/>
  <c r="Z123" i="5"/>
  <c r="AA123" i="5" s="1"/>
  <c r="X124" i="5"/>
  <c r="Y124" i="5" s="1"/>
  <c r="AF120" i="5"/>
  <c r="AG120" i="5" s="1"/>
  <c r="D137" i="5"/>
  <c r="E137" i="5" s="1"/>
  <c r="T126" i="5"/>
  <c r="U126" i="5" s="1"/>
  <c r="R128" i="5"/>
  <c r="S128" i="5" s="1"/>
  <c r="H134" i="5"/>
  <c r="I134" i="5" s="1"/>
  <c r="F135" i="5"/>
  <c r="G135" i="5" s="1"/>
  <c r="N130" i="5"/>
  <c r="O130" i="5" s="1"/>
  <c r="B138" i="5"/>
  <c r="C138" i="5" s="1"/>
  <c r="AB122" i="5"/>
  <c r="AC122" i="5" s="1"/>
  <c r="V125" i="5"/>
  <c r="W125" i="5" s="1"/>
  <c r="T127" i="5" l="1"/>
  <c r="U127" i="5" s="1"/>
  <c r="AF121" i="5"/>
  <c r="AG121" i="5" s="1"/>
  <c r="X125" i="5"/>
  <c r="Y125" i="5" s="1"/>
  <c r="L132" i="5"/>
  <c r="M132" i="5" s="1"/>
  <c r="V126" i="5"/>
  <c r="W126" i="5" s="1"/>
  <c r="AD122" i="5"/>
  <c r="AE122" i="5" s="1"/>
  <c r="Z124" i="5"/>
  <c r="AA124" i="5" s="1"/>
  <c r="N131" i="5"/>
  <c r="O131" i="5" s="1"/>
  <c r="D138" i="5"/>
  <c r="E138" i="5" s="1"/>
  <c r="P130" i="5"/>
  <c r="Q130" i="5" s="1"/>
  <c r="AB123" i="5"/>
  <c r="AC123" i="5" s="1"/>
  <c r="B139" i="5"/>
  <c r="C139" i="5" s="1"/>
  <c r="F136" i="5"/>
  <c r="G136" i="5" s="1"/>
  <c r="R129" i="5"/>
  <c r="S129" i="5" s="1"/>
  <c r="J134" i="5"/>
  <c r="K134" i="5" s="1"/>
  <c r="H135" i="5"/>
  <c r="I135" i="5" s="1"/>
  <c r="P131" i="5" l="1"/>
  <c r="Q131" i="5" s="1"/>
  <c r="L133" i="5"/>
  <c r="M133" i="5" s="1"/>
  <c r="D139" i="5"/>
  <c r="E139" i="5" s="1"/>
  <c r="AD123" i="5"/>
  <c r="AE123" i="5" s="1"/>
  <c r="X126" i="5"/>
  <c r="Y126" i="5" s="1"/>
  <c r="N132" i="5"/>
  <c r="O132" i="5" s="1"/>
  <c r="AF122" i="5"/>
  <c r="AG122" i="5" s="1"/>
  <c r="AB124" i="5"/>
  <c r="AC124" i="5" s="1"/>
  <c r="T128" i="5"/>
  <c r="U128" i="5" s="1"/>
  <c r="R130" i="5"/>
  <c r="S130" i="5" s="1"/>
  <c r="H136" i="5"/>
  <c r="I136" i="5" s="1"/>
  <c r="B140" i="5"/>
  <c r="C140" i="5" s="1"/>
  <c r="Z125" i="5"/>
  <c r="AA125" i="5" s="1"/>
  <c r="V127" i="5"/>
  <c r="W127" i="5" s="1"/>
  <c r="J135" i="5"/>
  <c r="K135" i="5" s="1"/>
  <c r="F137" i="5"/>
  <c r="G137" i="5" s="1"/>
  <c r="AF123" i="5" l="1"/>
  <c r="AG123" i="5" s="1"/>
  <c r="AD124" i="5"/>
  <c r="AE124" i="5" s="1"/>
  <c r="R131" i="5"/>
  <c r="S131" i="5" s="1"/>
  <c r="D140" i="5"/>
  <c r="E140" i="5" s="1"/>
  <c r="L134" i="5"/>
  <c r="M134" i="5" s="1"/>
  <c r="T129" i="5"/>
  <c r="U129" i="5" s="1"/>
  <c r="AB125" i="5"/>
  <c r="AC125" i="5" s="1"/>
  <c r="X127" i="5"/>
  <c r="Y127" i="5" s="1"/>
  <c r="P132" i="5"/>
  <c r="Q132" i="5" s="1"/>
  <c r="F138" i="5"/>
  <c r="G138" i="5" s="1"/>
  <c r="N133" i="5"/>
  <c r="O133" i="5" s="1"/>
  <c r="V128" i="5"/>
  <c r="W128" i="5" s="1"/>
  <c r="B141" i="5"/>
  <c r="C141" i="5" s="1"/>
  <c r="J136" i="5"/>
  <c r="K136" i="5" s="1"/>
  <c r="H137" i="5"/>
  <c r="I137" i="5" s="1"/>
  <c r="Z126" i="5"/>
  <c r="AA126" i="5" s="1"/>
  <c r="J137" i="5" l="1"/>
  <c r="K137" i="5" s="1"/>
  <c r="AB126" i="5"/>
  <c r="AC126" i="5" s="1"/>
  <c r="Z127" i="5"/>
  <c r="AA127" i="5" s="1"/>
  <c r="T130" i="5"/>
  <c r="U130" i="5" s="1"/>
  <c r="R132" i="5"/>
  <c r="S132" i="5" s="1"/>
  <c r="AD125" i="5"/>
  <c r="AE125" i="5" s="1"/>
  <c r="L135" i="5"/>
  <c r="M135" i="5" s="1"/>
  <c r="X128" i="5"/>
  <c r="Y128" i="5" s="1"/>
  <c r="AF124" i="5"/>
  <c r="AG124" i="5" s="1"/>
  <c r="B142" i="5"/>
  <c r="C142" i="5" s="1"/>
  <c r="V129" i="5"/>
  <c r="W129" i="5" s="1"/>
  <c r="F139" i="5"/>
  <c r="G139" i="5" s="1"/>
  <c r="D141" i="5"/>
  <c r="E141" i="5" s="1"/>
  <c r="H138" i="5"/>
  <c r="I138" i="5" s="1"/>
  <c r="N134" i="5"/>
  <c r="O134" i="5" s="1"/>
  <c r="P133" i="5"/>
  <c r="Q133" i="5" s="1"/>
  <c r="V130" i="5" l="1"/>
  <c r="W130" i="5" s="1"/>
  <c r="T131" i="5"/>
  <c r="U131" i="5" s="1"/>
  <c r="AF125" i="5"/>
  <c r="AG125" i="5" s="1"/>
  <c r="Z128" i="5"/>
  <c r="AA128" i="5" s="1"/>
  <c r="X129" i="5"/>
  <c r="Y129" i="5" s="1"/>
  <c r="AB127" i="5"/>
  <c r="AC127" i="5" s="1"/>
  <c r="P134" i="5"/>
  <c r="Q134" i="5" s="1"/>
  <c r="N135" i="5"/>
  <c r="O135" i="5" s="1"/>
  <c r="R133" i="5"/>
  <c r="S133" i="5" s="1"/>
  <c r="J138" i="5"/>
  <c r="K138" i="5" s="1"/>
  <c r="H139" i="5"/>
  <c r="I139" i="5" s="1"/>
  <c r="F140" i="5"/>
  <c r="G140" i="5" s="1"/>
  <c r="AD126" i="5"/>
  <c r="AE126" i="5" s="1"/>
  <c r="D142" i="5"/>
  <c r="E142" i="5" s="1"/>
  <c r="L136" i="5"/>
  <c r="M136" i="5" s="1"/>
  <c r="L137" i="5" l="1"/>
  <c r="M137" i="5" s="1"/>
  <c r="J139" i="5"/>
  <c r="K139" i="5" s="1"/>
  <c r="Z129" i="5"/>
  <c r="AA129" i="5" s="1"/>
  <c r="F141" i="5"/>
  <c r="G141" i="5" s="1"/>
  <c r="AF126" i="5"/>
  <c r="AG126" i="5" s="1"/>
  <c r="AB128" i="5"/>
  <c r="AC128" i="5" s="1"/>
  <c r="T132" i="5"/>
  <c r="U132" i="5" s="1"/>
  <c r="N136" i="5"/>
  <c r="O136" i="5" s="1"/>
  <c r="X130" i="5"/>
  <c r="Y130" i="5" s="1"/>
  <c r="V131" i="5"/>
  <c r="W131" i="5" s="1"/>
  <c r="AD127" i="5"/>
  <c r="AE127" i="5" s="1"/>
  <c r="R134" i="5"/>
  <c r="S134" i="5" s="1"/>
  <c r="P135" i="5"/>
  <c r="Q135" i="5" s="1"/>
  <c r="H140" i="5"/>
  <c r="I140" i="5" s="1"/>
  <c r="AB129" i="5" l="1"/>
  <c r="AC129" i="5" s="1"/>
  <c r="R135" i="5"/>
  <c r="S135" i="5" s="1"/>
  <c r="AF127" i="5"/>
  <c r="AG127" i="5" s="1"/>
  <c r="H141" i="5"/>
  <c r="I141" i="5" s="1"/>
  <c r="N137" i="5"/>
  <c r="O137" i="5" s="1"/>
  <c r="F142" i="5"/>
  <c r="G142" i="5" s="1"/>
  <c r="V132" i="5"/>
  <c r="W132" i="5" s="1"/>
  <c r="J140" i="5"/>
  <c r="K140" i="5" s="1"/>
  <c r="X131" i="5"/>
  <c r="Y131" i="5" s="1"/>
  <c r="L138" i="5"/>
  <c r="M138" i="5" s="1"/>
  <c r="T133" i="5"/>
  <c r="U133" i="5" s="1"/>
  <c r="Z130" i="5"/>
  <c r="AA130" i="5" s="1"/>
  <c r="P136" i="5"/>
  <c r="Q136" i="5" s="1"/>
  <c r="AD128" i="5"/>
  <c r="AE128" i="5" s="1"/>
  <c r="H142" i="5" l="1"/>
  <c r="I142" i="5" s="1"/>
  <c r="AD129" i="5"/>
  <c r="AE129" i="5" s="1"/>
  <c r="X132" i="5"/>
  <c r="Y132" i="5" s="1"/>
  <c r="AF128" i="5"/>
  <c r="AG128" i="5" s="1"/>
  <c r="T134" i="5"/>
  <c r="U134" i="5" s="1"/>
  <c r="R136" i="5"/>
  <c r="S136" i="5" s="1"/>
  <c r="J141" i="5"/>
  <c r="K141" i="5" s="1"/>
  <c r="AB130" i="5"/>
  <c r="AC130" i="5" s="1"/>
  <c r="Z131" i="5"/>
  <c r="AA131" i="5" s="1"/>
  <c r="L139" i="5"/>
  <c r="M139" i="5" s="1"/>
  <c r="P137" i="5"/>
  <c r="Q137" i="5" s="1"/>
  <c r="V133" i="5"/>
  <c r="W133" i="5" s="1"/>
  <c r="N138" i="5"/>
  <c r="O138" i="5" s="1"/>
  <c r="L140" i="5" l="1"/>
  <c r="M140" i="5" s="1"/>
  <c r="AF129" i="5"/>
  <c r="AG129" i="5" s="1"/>
  <c r="N139" i="5"/>
  <c r="O139" i="5" s="1"/>
  <c r="Z132" i="5"/>
  <c r="AA132" i="5" s="1"/>
  <c r="X133" i="5"/>
  <c r="Y133" i="5" s="1"/>
  <c r="AD130" i="5"/>
  <c r="AE130" i="5" s="1"/>
  <c r="AB131" i="5"/>
  <c r="AC131" i="5" s="1"/>
  <c r="P138" i="5"/>
  <c r="Q138" i="5" s="1"/>
  <c r="J142" i="5"/>
  <c r="K142" i="5" s="1"/>
  <c r="V134" i="5"/>
  <c r="W134" i="5" s="1"/>
  <c r="R137" i="5"/>
  <c r="S137" i="5" s="1"/>
  <c r="T135" i="5"/>
  <c r="U135" i="5" s="1"/>
  <c r="X134" i="5" l="1"/>
  <c r="Y134" i="5" s="1"/>
  <c r="V135" i="5"/>
  <c r="W135" i="5" s="1"/>
  <c r="R138" i="5"/>
  <c r="S138" i="5" s="1"/>
  <c r="AF130" i="5"/>
  <c r="AG130" i="5" s="1"/>
  <c r="P139" i="5"/>
  <c r="Q139" i="5" s="1"/>
  <c r="AB132" i="5"/>
  <c r="AC132" i="5" s="1"/>
  <c r="Z133" i="5"/>
  <c r="AA133" i="5" s="1"/>
  <c r="L141" i="5"/>
  <c r="M141" i="5" s="1"/>
  <c r="T136" i="5"/>
  <c r="U136" i="5" s="1"/>
  <c r="AD131" i="5"/>
  <c r="AE131" i="5" s="1"/>
  <c r="N140" i="5"/>
  <c r="O140" i="5" s="1"/>
  <c r="N141" i="5" l="1"/>
  <c r="O141" i="5" s="1"/>
  <c r="L142" i="5"/>
  <c r="M142" i="5" s="1"/>
  <c r="AF131" i="5"/>
  <c r="AG131" i="5" s="1"/>
  <c r="AD132" i="5"/>
  <c r="AE132" i="5" s="1"/>
  <c r="Z134" i="5"/>
  <c r="AA134" i="5" s="1"/>
  <c r="R139" i="5"/>
  <c r="S139" i="5" s="1"/>
  <c r="AB133" i="5"/>
  <c r="AC133" i="5" s="1"/>
  <c r="V136" i="5"/>
  <c r="W136" i="5" s="1"/>
  <c r="P140" i="5"/>
  <c r="Q140" i="5" s="1"/>
  <c r="X135" i="5"/>
  <c r="Y135" i="5" s="1"/>
  <c r="T137" i="5"/>
  <c r="U137" i="5" s="1"/>
  <c r="Z135" i="5" l="1"/>
  <c r="AA135" i="5" s="1"/>
  <c r="T138" i="5"/>
  <c r="U138" i="5" s="1"/>
  <c r="N142" i="5"/>
  <c r="O142" i="5" s="1"/>
  <c r="X136" i="5"/>
  <c r="Y136" i="5" s="1"/>
  <c r="V137" i="5"/>
  <c r="W137" i="5" s="1"/>
  <c r="AB134" i="5"/>
  <c r="AC134" i="5" s="1"/>
  <c r="P141" i="5"/>
  <c r="Q141" i="5" s="1"/>
  <c r="AF132" i="5"/>
  <c r="AG132" i="5" s="1"/>
  <c r="R140" i="5"/>
  <c r="S140" i="5" s="1"/>
  <c r="AD133" i="5"/>
  <c r="AE133" i="5" s="1"/>
  <c r="P142" i="5" l="1"/>
  <c r="Q142" i="5" s="1"/>
  <c r="R141" i="5"/>
  <c r="S141" i="5" s="1"/>
  <c r="AB135" i="5"/>
  <c r="AC135" i="5" s="1"/>
  <c r="V138" i="5"/>
  <c r="W138" i="5" s="1"/>
  <c r="T139" i="5"/>
  <c r="U139" i="5" s="1"/>
  <c r="Z136" i="5"/>
  <c r="AA136" i="5" s="1"/>
  <c r="X137" i="5"/>
  <c r="Y137" i="5" s="1"/>
  <c r="AF133" i="5"/>
  <c r="AG133" i="5" s="1"/>
  <c r="AD134" i="5"/>
  <c r="AE134" i="5" s="1"/>
  <c r="V139" i="5" l="1"/>
  <c r="W139" i="5" s="1"/>
  <c r="AB136" i="5"/>
  <c r="AC136" i="5" s="1"/>
  <c r="R142" i="5"/>
  <c r="S142" i="5" s="1"/>
  <c r="Z137" i="5"/>
  <c r="AA137" i="5" s="1"/>
  <c r="AF134" i="5"/>
  <c r="AG134" i="5" s="1"/>
  <c r="T140" i="5"/>
  <c r="U140" i="5" s="1"/>
  <c r="AD135" i="5"/>
  <c r="AE135" i="5" s="1"/>
  <c r="X138" i="5"/>
  <c r="Y138" i="5" s="1"/>
  <c r="AF135" i="5" l="1"/>
  <c r="AG135" i="5" s="1"/>
  <c r="AB137" i="5"/>
  <c r="AC137" i="5" s="1"/>
  <c r="AD136" i="5"/>
  <c r="AE136" i="5" s="1"/>
  <c r="T141" i="5"/>
  <c r="U141" i="5" s="1"/>
  <c r="X139" i="5"/>
  <c r="Y139" i="5" s="1"/>
  <c r="Z138" i="5"/>
  <c r="AA138" i="5" s="1"/>
  <c r="V140" i="5"/>
  <c r="W140" i="5" s="1"/>
  <c r="V141" i="5" l="1"/>
  <c r="W141" i="5" s="1"/>
  <c r="T142" i="5"/>
  <c r="U142" i="5" s="1"/>
  <c r="AD137" i="5"/>
  <c r="AE137" i="5" s="1"/>
  <c r="AB138" i="5"/>
  <c r="AC138" i="5" s="1"/>
  <c r="X140" i="5"/>
  <c r="Y140" i="5" s="1"/>
  <c r="AF136" i="5"/>
  <c r="AG136" i="5" s="1"/>
  <c r="Z139" i="5"/>
  <c r="AA139" i="5" s="1"/>
  <c r="AB139" i="5" l="1"/>
  <c r="AC139" i="5" s="1"/>
  <c r="Z140" i="5"/>
  <c r="AA140" i="5" s="1"/>
  <c r="AD138" i="5"/>
  <c r="AE138" i="5" s="1"/>
  <c r="AF137" i="5"/>
  <c r="AG137" i="5" s="1"/>
  <c r="X141" i="5"/>
  <c r="Y141" i="5" s="1"/>
  <c r="V142" i="5"/>
  <c r="W142" i="5" s="1"/>
  <c r="Z141" i="5" l="1"/>
  <c r="AA141" i="5" s="1"/>
  <c r="AF138" i="5"/>
  <c r="AG138" i="5" s="1"/>
  <c r="AB140" i="5"/>
  <c r="AC140" i="5" s="1"/>
  <c r="X142" i="5"/>
  <c r="Y142" i="5" s="1"/>
  <c r="AD139" i="5"/>
  <c r="AE139" i="5" s="1"/>
  <c r="AB141" i="5" l="1"/>
  <c r="AC141" i="5" s="1"/>
  <c r="AF139" i="5"/>
  <c r="AG139" i="5" s="1"/>
  <c r="AD140" i="5"/>
  <c r="AE140" i="5" s="1"/>
  <c r="Z142" i="5"/>
  <c r="AA142" i="5" s="1"/>
  <c r="AD141" i="5" l="1"/>
  <c r="AE141" i="5" s="1"/>
  <c r="AF140" i="5"/>
  <c r="AG140" i="5" s="1"/>
  <c r="AB142" i="5"/>
  <c r="AC142" i="5" s="1"/>
  <c r="AF141" i="5" l="1"/>
  <c r="AG141" i="5" s="1"/>
  <c r="AD142" i="5"/>
  <c r="AE142" i="5" s="1"/>
  <c r="AF142" i="5" l="1"/>
  <c r="AG142" i="5" s="1"/>
  <c r="B13" i="3" l="1"/>
  <c r="B11" i="3"/>
  <c r="B10" i="3"/>
  <c r="B9" i="3"/>
  <c r="B8" i="3"/>
  <c r="B7" i="3"/>
  <c r="B6" i="3"/>
  <c r="B5" i="3"/>
  <c r="B4" i="3"/>
  <c r="B3" i="3"/>
  <c r="B2" i="3"/>
  <c r="A13" i="3"/>
  <c r="A12" i="3"/>
  <c r="A11" i="3"/>
  <c r="A10" i="3"/>
  <c r="A9" i="3"/>
  <c r="A8" i="3"/>
  <c r="A7" i="3"/>
  <c r="A6" i="3"/>
  <c r="A5" i="3"/>
  <c r="A3" i="3"/>
  <c r="A4" i="3"/>
  <c r="A2" i="3"/>
  <c r="E44" i="2" l="1"/>
  <c r="E43" i="2"/>
  <c r="E42" i="2"/>
  <c r="E41" i="2"/>
  <c r="E40" i="2"/>
  <c r="E39" i="2"/>
  <c r="E38" i="2"/>
  <c r="E37" i="2"/>
  <c r="E36" i="2"/>
  <c r="E35" i="2"/>
  <c r="E34" i="2"/>
  <c r="E33" i="2"/>
  <c r="E29" i="2"/>
  <c r="E28" i="2"/>
  <c r="E27" i="2"/>
  <c r="C80" i="2"/>
  <c r="E18" i="2"/>
  <c r="E17" i="2"/>
  <c r="E16" i="2"/>
  <c r="E15" i="2"/>
  <c r="E14" i="2"/>
  <c r="E13" i="2"/>
  <c r="E6"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32" i="2"/>
  <c r="E31" i="2"/>
  <c r="E30" i="2"/>
  <c r="E26" i="2"/>
  <c r="E12" i="2"/>
  <c r="E11" i="2"/>
  <c r="E5" i="2"/>
  <c r="E4" i="2"/>
  <c r="B15" i="3" l="1"/>
  <c r="E3" i="2"/>
  <c r="E9" i="2"/>
  <c r="E10" i="2"/>
  <c r="E19" i="2"/>
  <c r="E20" i="2"/>
  <c r="E21" i="2"/>
  <c r="E22" i="2"/>
  <c r="E23" i="2"/>
  <c r="E24" i="2"/>
  <c r="E25" i="2"/>
  <c r="D80" i="2"/>
  <c r="C11" i="1"/>
  <c r="G3" i="2" s="1"/>
  <c r="C13" i="3" l="1"/>
  <c r="B17" i="3"/>
  <c r="C8" i="3"/>
  <c r="C6" i="3"/>
  <c r="C12" i="3"/>
  <c r="C4" i="3"/>
  <c r="C3" i="3"/>
  <c r="C5" i="3"/>
  <c r="C7" i="3"/>
  <c r="C2" i="3"/>
  <c r="C9" i="3"/>
  <c r="C11" i="3"/>
  <c r="C10" i="3"/>
  <c r="G4" i="2"/>
  <c r="G5" i="2" s="1"/>
  <c r="G6" i="2" s="1"/>
  <c r="E80" i="2"/>
  <c r="G7" i="2" l="1"/>
  <c r="C15" i="3"/>
  <c r="G8" i="2" l="1"/>
  <c r="G9" i="2" s="1"/>
  <c r="G10" i="2" s="1"/>
  <c r="G11" i="2" s="1"/>
  <c r="G12" i="2" s="1"/>
  <c r="G13" i="2" s="1"/>
  <c r="G14" i="2" s="1"/>
  <c r="G15" i="2" s="1"/>
  <c r="G16" i="2" s="1"/>
  <c r="G17" i="2" s="1"/>
  <c r="G18" i="2" s="1"/>
  <c r="G19" i="2" s="1"/>
  <c r="G20" i="2" s="1"/>
  <c r="G21" i="2" s="1"/>
  <c r="G22" i="2" s="1"/>
  <c r="G23" i="2" s="1"/>
  <c r="G24" i="2" s="1"/>
  <c r="G25" i="2" s="1"/>
  <c r="G26" i="2" l="1"/>
  <c r="G27" i="2" s="1"/>
  <c r="G28" i="2" s="1"/>
  <c r="G29" i="2" s="1"/>
  <c r="G30" i="2" l="1"/>
  <c r="G31" i="2" s="1"/>
  <c r="G32" i="2" s="1"/>
  <c r="G33" i="2" s="1"/>
  <c r="G34" i="2" s="1"/>
  <c r="G35" i="2" s="1"/>
  <c r="G36" i="2" s="1"/>
  <c r="G37" i="2" s="1"/>
  <c r="G38" i="2" s="1"/>
  <c r="G39" i="2" s="1"/>
  <c r="G40" i="2" s="1"/>
  <c r="G41" i="2" s="1"/>
  <c r="G42" i="2" s="1"/>
  <c r="G43" i="2" s="1"/>
  <c r="G44" i="2" s="1"/>
  <c r="G45" i="2" l="1"/>
  <c r="G46" i="2" s="1"/>
  <c r="G47" i="2" s="1"/>
  <c r="G48" i="2" s="1"/>
  <c r="G49" i="2" s="1"/>
  <c r="G50" i="2" s="1"/>
  <c r="G51" i="2" s="1"/>
  <c r="G52" i="2" s="1"/>
  <c r="G53" i="2" s="1"/>
  <c r="G54" i="2" s="1"/>
  <c r="G55" i="2" s="1"/>
  <c r="G56" i="2" s="1"/>
  <c r="G57" i="2" s="1"/>
  <c r="G58" i="2" s="1"/>
  <c r="G59" i="2" s="1"/>
  <c r="G60" i="2" s="1"/>
  <c r="G61" i="2" s="1"/>
  <c r="G62" i="2" s="1"/>
  <c r="G63" i="2" s="1"/>
  <c r="G64" i="2" s="1"/>
  <c r="G65" i="2" s="1"/>
  <c r="G66" i="2" s="1"/>
  <c r="G67" i="2" l="1"/>
  <c r="G68" i="2" s="1"/>
  <c r="G69" i="2" s="1"/>
  <c r="G70" i="2" s="1"/>
  <c r="G71" i="2" s="1"/>
  <c r="G72" i="2" s="1"/>
  <c r="G73" i="2" s="1"/>
  <c r="G74" i="2" s="1"/>
  <c r="G75" i="2" s="1"/>
  <c r="G76" i="2" s="1"/>
  <c r="G77" i="2" s="1"/>
  <c r="G78" i="2" s="1"/>
  <c r="G79" i="2" s="1"/>
</calcChain>
</file>

<file path=xl/sharedStrings.xml><?xml version="1.0" encoding="utf-8"?>
<sst xmlns="http://schemas.openxmlformats.org/spreadsheetml/2006/main" count="461" uniqueCount="325">
  <si>
    <t>Expenses</t>
  </si>
  <si>
    <t>Income</t>
  </si>
  <si>
    <t>Amount left to budget</t>
  </si>
  <si>
    <t>Description</t>
  </si>
  <si>
    <t>Amount</t>
  </si>
  <si>
    <t>Category</t>
  </si>
  <si>
    <t>Total</t>
  </si>
  <si>
    <t>Actual Spent</t>
  </si>
  <si>
    <t>Difference</t>
  </si>
  <si>
    <t xml:space="preserve">Income = </t>
  </si>
  <si>
    <t>Tithe</t>
  </si>
  <si>
    <t>Grocery</t>
  </si>
  <si>
    <t>Savings</t>
  </si>
  <si>
    <t>Emergency Fund</t>
  </si>
  <si>
    <t>Housing</t>
  </si>
  <si>
    <t>Mortgage/Rent</t>
  </si>
  <si>
    <t>Repairs/Maintenance</t>
  </si>
  <si>
    <t>Utilities</t>
  </si>
  <si>
    <t>Entertainment</t>
  </si>
  <si>
    <t>Internet</t>
  </si>
  <si>
    <t>Sewer</t>
  </si>
  <si>
    <t>Water</t>
  </si>
  <si>
    <t>Food</t>
  </si>
  <si>
    <t>Transportation</t>
  </si>
  <si>
    <t>Gas &amp; Oil</t>
  </si>
  <si>
    <t>Repairs &amp; Tires</t>
  </si>
  <si>
    <t>Clothing</t>
  </si>
  <si>
    <t>Adults</t>
  </si>
  <si>
    <t>Kids</t>
  </si>
  <si>
    <t>Personal</t>
  </si>
  <si>
    <t>Debt</t>
  </si>
  <si>
    <t>Child support</t>
  </si>
  <si>
    <t>Other</t>
  </si>
  <si>
    <t>Notes:</t>
  </si>
  <si>
    <t>Giving</t>
  </si>
  <si>
    <t>Second mortgage</t>
  </si>
  <si>
    <t>Real Estate taxes</t>
  </si>
  <si>
    <t>Licenses &amp; Taxes</t>
  </si>
  <si>
    <t>Car replacement</t>
  </si>
  <si>
    <t>Dentist</t>
  </si>
  <si>
    <t>Optometrist</t>
  </si>
  <si>
    <t>Orthodontist</t>
  </si>
  <si>
    <t>Insurance</t>
  </si>
  <si>
    <t>Disability</t>
  </si>
  <si>
    <t>Credit Card 1</t>
  </si>
  <si>
    <t>Credit Card 2</t>
  </si>
  <si>
    <t>Credit Card 3</t>
  </si>
  <si>
    <t>Car payment 2</t>
  </si>
  <si>
    <t>Student loan</t>
  </si>
  <si>
    <t>Pet Expenses</t>
  </si>
  <si>
    <t>Technology/Music</t>
  </si>
  <si>
    <t>Vacation</t>
  </si>
  <si>
    <t>Recreation</t>
  </si>
  <si>
    <t>Total expenses</t>
  </si>
  <si>
    <t>Goal</t>
  </si>
  <si>
    <t>10-15%</t>
  </si>
  <si>
    <t>25-35%</t>
  </si>
  <si>
    <t>5-10%</t>
  </si>
  <si>
    <t>5-15%</t>
  </si>
  <si>
    <t>2-7%</t>
  </si>
  <si>
    <t>10-25%</t>
  </si>
  <si>
    <t>Debt / Liabilities</t>
  </si>
  <si>
    <t>min. payment</t>
  </si>
  <si>
    <t>new payment</t>
  </si>
  <si>
    <t>Interest</t>
  </si>
  <si>
    <t>Actual Percent</t>
  </si>
  <si>
    <t>15-25%</t>
  </si>
  <si>
    <t>10-15% non pastors*</t>
  </si>
  <si>
    <t>Instructions:</t>
  </si>
  <si>
    <t>Estimated payoff date</t>
  </si>
  <si>
    <r>
      <t xml:space="preserve">This spreadsheet is from the website  </t>
    </r>
    <r>
      <rPr>
        <b/>
        <sz val="16"/>
        <color theme="1"/>
        <rFont val="Calibri"/>
        <family val="2"/>
        <scheme val="minor"/>
      </rPr>
      <t>http://lifeandmyfinances.com/freebie-tools</t>
    </r>
    <r>
      <rPr>
        <sz val="10"/>
        <color rgb="FF000000"/>
        <rFont val="Arial"/>
        <family val="2"/>
      </rPr>
      <t xml:space="preserve">.   This is an excellent source of more money management tools.  </t>
    </r>
  </si>
  <si>
    <t>1) Fill in cells H12 and H13: the monthly amount</t>
  </si>
  <si>
    <t>you can put toward your debt and the one-time</t>
  </si>
  <si>
    <t>amount you can scrounge up to get things rolling.</t>
  </si>
  <si>
    <t>2) Change the titles in row 17 to reflect your debts.</t>
  </si>
  <si>
    <t>3) Fill in your debts (starting in cell C18) from</t>
  </si>
  <si>
    <t>smallest to largest. Include the minimum payments</t>
  </si>
  <si>
    <t>and interest rates as well.</t>
  </si>
  <si>
    <t>4) Scroll down to see how quickly you can get</t>
  </si>
  <si>
    <t>out of debt!</t>
  </si>
  <si>
    <t>The Debt Snowball</t>
  </si>
  <si>
    <t>Monthly Extra</t>
  </si>
  <si>
    <t>(beyond minimum debt payments)</t>
  </si>
  <si>
    <t>LifeAndMyFinances.com</t>
  </si>
  <si>
    <t>One-Time Start-up</t>
  </si>
  <si>
    <t>Smallest Debt</t>
  </si>
  <si>
    <t>Largest Debt</t>
  </si>
  <si>
    <t>Student Loan</t>
  </si>
  <si>
    <t>Addtl Debt 1</t>
  </si>
  <si>
    <t>Addtl Debt 2</t>
  </si>
  <si>
    <t>Addtl Debt 3</t>
  </si>
  <si>
    <t>Addtl Debt 4</t>
  </si>
  <si>
    <t>Addtl Debt 5</t>
  </si>
  <si>
    <t>Addtl Debt 6</t>
  </si>
  <si>
    <t>Addtl Debt 7</t>
  </si>
  <si>
    <t>Addtl Debt 8</t>
  </si>
  <si>
    <t>Addtl Debt 9</t>
  </si>
  <si>
    <t>Addtl Debt 10</t>
  </si>
  <si>
    <t>Balance</t>
  </si>
  <si>
    <t>Minimum Payment</t>
  </si>
  <si>
    <t>Interest Rate</t>
  </si>
  <si>
    <t>Month</t>
  </si>
  <si>
    <t>Payment</t>
  </si>
  <si>
    <t>Item</t>
  </si>
  <si>
    <t>value</t>
  </si>
  <si>
    <t>debt</t>
  </si>
  <si>
    <t>equity</t>
  </si>
  <si>
    <t>House</t>
  </si>
  <si>
    <t>Real estate</t>
  </si>
  <si>
    <t>Checking account</t>
  </si>
  <si>
    <t>Emergency fund balance</t>
  </si>
  <si>
    <t>Car replacement fund balance</t>
  </si>
  <si>
    <t>Car repair/maintenance</t>
  </si>
  <si>
    <t>Vacation fund balance</t>
  </si>
  <si>
    <t>Annual Amount</t>
  </si>
  <si>
    <t>Monthly Amount</t>
  </si>
  <si>
    <t>Monthly Budget</t>
  </si>
  <si>
    <t>Totals</t>
  </si>
  <si>
    <t>* since pastors must pay SECA &amp; estimated income tax, their savings goal is higher.  If taxes are voluntarily withheld from your pasotor income, then 10 to 15% is a reasonable goal for savings</t>
  </si>
  <si>
    <t>Other income</t>
  </si>
  <si>
    <t>Credit card 1</t>
  </si>
  <si>
    <t>Credit card 2</t>
  </si>
  <si>
    <t>Credit card 3</t>
  </si>
  <si>
    <t>Car loan 1</t>
  </si>
  <si>
    <t>Car loan 2</t>
  </si>
  <si>
    <t>Student loan 1</t>
  </si>
  <si>
    <t>Student loan 2</t>
  </si>
  <si>
    <t>Student loan 3</t>
  </si>
  <si>
    <t>Student loan 4</t>
  </si>
  <si>
    <r>
      <rPr>
        <b/>
        <sz val="10"/>
        <color rgb="FF000000"/>
        <rFont val="Arial"/>
        <family val="2"/>
      </rPr>
      <t>Total</t>
    </r>
    <r>
      <rPr>
        <sz val="10"/>
        <color rgb="FF000000"/>
        <rFont val="Arial"/>
        <family val="2"/>
      </rPr>
      <t xml:space="preserve"> unsecured debt</t>
    </r>
  </si>
  <si>
    <t>Other unsecured debt</t>
  </si>
  <si>
    <t>Other vehicle 1</t>
  </si>
  <si>
    <t>Other vehicle 2</t>
  </si>
  <si>
    <t>Total Consumer debt</t>
  </si>
  <si>
    <t>State income tax debt</t>
  </si>
  <si>
    <t>IRS debt</t>
  </si>
  <si>
    <t>Total tax debt</t>
  </si>
  <si>
    <t>Student loan 5</t>
  </si>
  <si>
    <t>Student loan 6</t>
  </si>
  <si>
    <t>Student loan 7</t>
  </si>
  <si>
    <t>Total student debt</t>
  </si>
  <si>
    <t>Mortgage</t>
  </si>
  <si>
    <t>Other real estate debt</t>
  </si>
  <si>
    <t>Total real estate debt</t>
  </si>
  <si>
    <t>Home equity loan</t>
  </si>
  <si>
    <t>other debt</t>
  </si>
  <si>
    <t>Monthly income</t>
  </si>
  <si>
    <t>Credit score</t>
  </si>
  <si>
    <t>Mobile phone</t>
  </si>
  <si>
    <t>Vehicle 2</t>
  </si>
  <si>
    <t>Pastor</t>
  </si>
  <si>
    <t>Income 2</t>
  </si>
  <si>
    <r>
      <t xml:space="preserve">Total </t>
    </r>
    <r>
      <rPr>
        <b/>
        <sz val="11"/>
        <color theme="1"/>
        <rFont val="Calibri"/>
        <family val="2"/>
        <scheme val="minor"/>
      </rPr>
      <t>(Net Worth)</t>
    </r>
  </si>
  <si>
    <t>Principle</t>
  </si>
  <si>
    <r>
      <rPr>
        <b/>
        <sz val="10"/>
        <color rgb="FF000000"/>
        <rFont val="Arial"/>
        <family val="2"/>
      </rPr>
      <t>Total</t>
    </r>
    <r>
      <rPr>
        <sz val="10"/>
        <color rgb="FF000000"/>
        <rFont val="Arial"/>
        <family val="2"/>
      </rPr>
      <t xml:space="preserve"> Vehicle debt</t>
    </r>
  </si>
  <si>
    <t>Wespath</t>
  </si>
  <si>
    <t xml:space="preserve">  MPP</t>
  </si>
  <si>
    <t xml:space="preserve">  CSRP</t>
  </si>
  <si>
    <t xml:space="preserve">  UMPIP</t>
  </si>
  <si>
    <t xml:space="preserve">   CRSP 2007 to 2013</t>
  </si>
  <si>
    <t xml:space="preserve">   CRSP post 2013</t>
  </si>
  <si>
    <t xml:space="preserve">   CRSP DC</t>
  </si>
  <si>
    <t xml:space="preserve">   UMPIP</t>
  </si>
  <si>
    <t xml:space="preserve">Assumptions: </t>
  </si>
  <si>
    <t>Social Security</t>
  </si>
  <si>
    <t xml:space="preserve">Total retirement income </t>
  </si>
  <si>
    <t>Current balance</t>
  </si>
  <si>
    <t>current balance</t>
  </si>
  <si>
    <t>Yr 2</t>
  </si>
  <si>
    <t>Yr 3</t>
  </si>
  <si>
    <t>Yr 4</t>
  </si>
  <si>
    <t>Yr 5</t>
  </si>
  <si>
    <t>Yr 6</t>
  </si>
  <si>
    <t>Yr 7</t>
  </si>
  <si>
    <t>Additions / year</t>
  </si>
  <si>
    <t>Withdraw rate</t>
  </si>
  <si>
    <t>cost of health insurance</t>
  </si>
  <si>
    <t>cost of housing</t>
  </si>
  <si>
    <t>other costs in retirement</t>
  </si>
  <si>
    <t>Adjusted retirement spend rate</t>
  </si>
  <si>
    <t>Income less expenses</t>
  </si>
  <si>
    <t>Defined benefits</t>
  </si>
  <si>
    <t xml:space="preserve">Estimates as of: </t>
  </si>
  <si>
    <t>Just spouse 1</t>
  </si>
  <si>
    <t>Just spouse 2</t>
  </si>
  <si>
    <t>Both spouses living</t>
  </si>
  <si>
    <t>Other Defined Benefits</t>
  </si>
  <si>
    <t xml:space="preserve">  Spouse 1</t>
  </si>
  <si>
    <t>Other assets</t>
  </si>
  <si>
    <t>Current monthly spend rate</t>
  </si>
  <si>
    <t>Annual spend rate</t>
  </si>
  <si>
    <t>Yr 8</t>
  </si>
  <si>
    <t>Yr 9</t>
  </si>
  <si>
    <t>Yr 10</t>
  </si>
  <si>
    <t>Yr 11</t>
  </si>
  <si>
    <t>Yr 12</t>
  </si>
  <si>
    <t>Yr 13</t>
  </si>
  <si>
    <t>Yr 14</t>
  </si>
  <si>
    <t>Yr 15</t>
  </si>
  <si>
    <t>Yr 16</t>
  </si>
  <si>
    <t>Yr 17</t>
  </si>
  <si>
    <t>Yr 18</t>
  </si>
  <si>
    <t>Yr 19</t>
  </si>
  <si>
    <t>Yr 20</t>
  </si>
  <si>
    <t>Yr 21</t>
  </si>
  <si>
    <t>Yr 22</t>
  </si>
  <si>
    <t>Yr 23</t>
  </si>
  <si>
    <t>Yr 24</t>
  </si>
  <si>
    <t>Yr 25</t>
  </si>
  <si>
    <t>Yr 26</t>
  </si>
  <si>
    <t>Yr 27</t>
  </si>
  <si>
    <t>Yr 28</t>
  </si>
  <si>
    <t>Yr 29</t>
  </si>
  <si>
    <t>Yr 30</t>
  </si>
  <si>
    <t xml:space="preserve">  Other</t>
  </si>
  <si>
    <t>Other investments</t>
  </si>
  <si>
    <t xml:space="preserve">  Spouse 2</t>
  </si>
  <si>
    <t>Projected balance at retirement</t>
  </si>
  <si>
    <t xml:space="preserve">Spouse 1 </t>
  </si>
  <si>
    <t xml:space="preserve">Spouse 2 </t>
  </si>
  <si>
    <t>Survivor benefit (%)</t>
  </si>
  <si>
    <t>Survivor benefit</t>
  </si>
  <si>
    <t xml:space="preserve">  Spouse 1 </t>
  </si>
  <si>
    <t>withdraw rate</t>
  </si>
  <si>
    <t>Total defined benefits</t>
  </si>
  <si>
    <t>Total defined contributions</t>
  </si>
  <si>
    <t>Total Wespath</t>
  </si>
  <si>
    <t>Yr 1</t>
  </si>
  <si>
    <t>1) Enter your current age in cell I10</t>
  </si>
  <si>
    <t>2) Enter your age when you plan to start withdrawing in cell I11</t>
  </si>
  <si>
    <t>3) Enter your current investment account balance in cell I12</t>
  </si>
  <si>
    <t>4) Enter your regular monthly investment contributions in cell I13</t>
  </si>
  <si>
    <t>5) Enter your planned withdrawals in cell I14</t>
  </si>
  <si>
    <t>6) Enter what you think the inflation rate will be in cell H15</t>
  </si>
  <si>
    <t>7) Enter what you thing your rate of return will be in cell H16</t>
  </si>
  <si>
    <t>Then, simply look at the chart to find out how long your savings will last in retirement.</t>
  </si>
  <si>
    <t>Investment life Calculator</t>
  </si>
  <si>
    <t>Current Age:</t>
  </si>
  <si>
    <t>Modified from a calculator found on</t>
  </si>
  <si>
    <t>Desired Retirement Age:</t>
  </si>
  <si>
    <t xml:space="preserve"> LifeAndMyFinances.com</t>
  </si>
  <si>
    <t>Current Retirement Balance:</t>
  </si>
  <si>
    <t>Monthly Investment Contributions:</t>
  </si>
  <si>
    <t>Planned Monthly Withdrawals</t>
  </si>
  <si>
    <t>Inflation Rate:</t>
  </si>
  <si>
    <t>Rate of Return:</t>
  </si>
  <si>
    <t>Age</t>
  </si>
  <si>
    <t>Retirement Balance</t>
  </si>
  <si>
    <t>Yearly Withdrawals</t>
  </si>
  <si>
    <t>Housing (line 2 PSF)</t>
  </si>
  <si>
    <t>Cash Salary (line 1 PSF)</t>
  </si>
  <si>
    <t>Parsonage</t>
  </si>
  <si>
    <t>Utilities/support (lines 3/4 PSF)</t>
  </si>
  <si>
    <t>Fixed Income (FIF)</t>
  </si>
  <si>
    <t>Ext Trm Fixed Income (ETFIF)</t>
  </si>
  <si>
    <t>US Equity (USF)</t>
  </si>
  <si>
    <t>International Equity (IE)</t>
  </si>
  <si>
    <t>Average</t>
  </si>
  <si>
    <t>Weighted average</t>
  </si>
  <si>
    <t>Portfolio rate of return</t>
  </si>
  <si>
    <t>10 yr ROR</t>
  </si>
  <si>
    <t>Inflation rate:</t>
  </si>
  <si>
    <t>ROR - inflation</t>
  </si>
  <si>
    <t>Rate of Return  (ROR)</t>
  </si>
  <si>
    <t>Years to retirement:</t>
  </si>
  <si>
    <t>% of portfolio</t>
  </si>
  <si>
    <t>U.S. Inflation Rate - Historical Data</t>
  </si>
  <si>
    <t>Year</t>
  </si>
  <si>
    <t>Inflation Rate (%)</t>
  </si>
  <si>
    <t>Annual Change</t>
  </si>
  <si>
    <t>from 2021</t>
  </si>
  <si>
    <t>from 2015</t>
  </si>
  <si>
    <t>from  2010</t>
  </si>
  <si>
    <t>from 2005</t>
  </si>
  <si>
    <t>from 2000</t>
  </si>
  <si>
    <t>from 1995</t>
  </si>
  <si>
    <t>from 1990</t>
  </si>
  <si>
    <t>from 1985</t>
  </si>
  <si>
    <t>Ave from 1960-2021</t>
  </si>
  <si>
    <t>10 yr average</t>
  </si>
  <si>
    <t>20 yr average</t>
  </si>
  <si>
    <t>Source:</t>
  </si>
  <si>
    <t xml:space="preserve">https://www.macrotrends.net/countries/USA/united-states/inflation-rate-cpi </t>
  </si>
  <si>
    <t>Health Savings</t>
  </si>
  <si>
    <t>Federal taxes</t>
  </si>
  <si>
    <t>State taxes</t>
  </si>
  <si>
    <t>Car loan</t>
  </si>
  <si>
    <t>COLA</t>
  </si>
  <si>
    <t>Vehicle 1</t>
  </si>
  <si>
    <t>How Does CRSP Work?</t>
  </si>
  <si>
    <t>CRSP consists of two components that give you security and flexibility:</t>
  </si>
  <si>
    <t>1. A monthly retirement benefit that you receive for life.</t>
  </si>
  <si>
    <t>2. An account balance you can access as your needs require.</t>
  </si>
  <si>
    <t>Monthly Lifetime Retirement Benefits</t>
  </si>
  <si>
    <r>
      <t>The amount of your monthly lifetime benefit is determined by a formula that includes the Denominational Average Compensation (DAC) and your years of credited service. When you retire, you receive benefits for as long as you live and, if you are married, your spouse’s lifetime also.</t>
    </r>
    <r>
      <rPr>
        <vertAlign val="superscript"/>
        <sz val="10"/>
        <color rgb="FF000000"/>
        <rFont val="Arial"/>
        <family val="2"/>
      </rPr>
      <t>1</t>
    </r>
    <r>
      <rPr>
        <sz val="10"/>
        <color rgb="FF000000"/>
        <rFont val="Arial"/>
        <family val="2"/>
      </rPr>
      <t xml:space="preserve"> Normal retirement is defined as 40 years of service or age 65. Early retirement is after 30 years of service or age 62. Benefits also can be accessed at age 62 for terminated clergy, but benefits may be converted to an account balance in some situations.</t>
    </r>
    <r>
      <rPr>
        <vertAlign val="superscript"/>
        <sz val="10"/>
        <color rgb="FF000000"/>
        <rFont val="Arial"/>
        <family val="2"/>
      </rPr>
      <t>2</t>
    </r>
    <r>
      <rPr>
        <sz val="10"/>
        <color rgb="FF000000"/>
        <rFont val="Arial"/>
        <family val="2"/>
      </rPr>
      <t xml:space="preserve"> Contact your annual conference for details if you are considering terminating.</t>
    </r>
  </si>
  <si>
    <t>Account Balance</t>
  </si>
  <si>
    <r>
      <t xml:space="preserve">Every pay period, your annual conference contributes 2% of your plan compensation to your defined contribution retirement account. Your annual conference also matches any personal contributions to the https://www.wespath.org/retirement-investments/retirement-plans/UMPIP up to 1% of your plan compensation. CRSP does not accept participant contributions, but you can potentially grow your personal savings by making contributions to UMPIP.
You have complete control when it comes to investing your defined contribution account balance within CRSP. You may choose to allocate your account balance among </t>
    </r>
    <r>
      <rPr>
        <b/>
        <sz val="10"/>
        <color rgb="FF000000"/>
        <rFont val="Arial"/>
        <family val="2"/>
      </rPr>
      <t>Wespath funds</t>
    </r>
    <r>
      <rPr>
        <sz val="10"/>
        <color rgb="FF000000"/>
        <rFont val="Arial"/>
        <family val="2"/>
      </rPr>
      <t xml:space="preserve"> or use</t>
    </r>
    <r>
      <rPr>
        <b/>
        <sz val="10"/>
        <color rgb="FF000000"/>
        <rFont val="Arial"/>
        <family val="2"/>
      </rPr>
      <t xml:space="preserve"> LifeStage Investment</t>
    </r>
    <r>
      <rPr>
        <sz val="10"/>
        <color rgb="FF000000"/>
        <rFont val="Arial"/>
        <family val="2"/>
      </rPr>
      <t xml:space="preserve"> </t>
    </r>
    <r>
      <rPr>
        <b/>
        <sz val="10"/>
        <color rgb="FF000000"/>
        <rFont val="Arial"/>
        <family val="2"/>
      </rPr>
      <t>Management</t>
    </r>
    <r>
      <rPr>
        <sz val="10"/>
        <color rgb="FF000000"/>
        <rFont val="Arial"/>
        <family val="2"/>
      </rPr>
      <t xml:space="preserve"> for automated investment management. When you’re ready to retire, you will have access to 100% of your account balance. You can determine how much money to withdraw as you need it in retirement, or you can use</t>
    </r>
    <r>
      <rPr>
        <b/>
        <sz val="10"/>
        <color rgb="FF000000"/>
        <rFont val="Arial"/>
        <family val="2"/>
      </rPr>
      <t xml:space="preserve"> LifeStage Retirement Income</t>
    </r>
    <r>
      <rPr>
        <sz val="10"/>
        <color rgb="FF000000"/>
        <rFont val="Arial"/>
        <family val="2"/>
      </rPr>
      <t xml:space="preserve"> to manage your distributions.</t>
    </r>
  </si>
  <si>
    <t>College</t>
  </si>
  <si>
    <t>TV</t>
  </si>
  <si>
    <t>Electricity</t>
  </si>
  <si>
    <t>Gas</t>
  </si>
  <si>
    <t>Income tax &amp; SECA</t>
  </si>
  <si>
    <t>Retirement fund</t>
  </si>
  <si>
    <t>Eating out</t>
  </si>
  <si>
    <t>Medications</t>
  </si>
  <si>
    <t>Doctor Bills</t>
  </si>
  <si>
    <t>Life Insurance</t>
  </si>
  <si>
    <t>Health Insurance</t>
  </si>
  <si>
    <t>Homeowner/Renter</t>
  </si>
  <si>
    <t>Auto</t>
  </si>
  <si>
    <t>Car payment 1</t>
  </si>
  <si>
    <t>Child Care</t>
  </si>
  <si>
    <t>Toiletries/hair care</t>
  </si>
  <si>
    <t>Tuition</t>
  </si>
  <si>
    <t>Books/supplies</t>
  </si>
  <si>
    <t>Child Support</t>
  </si>
  <si>
    <t>Subscriptions</t>
  </si>
  <si>
    <t>Dues</t>
  </si>
  <si>
    <t>Pocket Money (his)</t>
  </si>
  <si>
    <t>Pocket Money (hers)</t>
  </si>
  <si>
    <t>Baby supplies</t>
  </si>
  <si>
    <t>25</t>
  </si>
  <si>
    <t xml:space="preserve">   MPP/Pre 842</t>
  </si>
  <si>
    <t xml:space="preserve">  Roth IRA</t>
  </si>
  <si>
    <t>Health 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</si>
</sst>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quot;$&quot;#,##0.00"/>
    <numFmt numFmtId="165" formatCode="&quot;$&quot;#,##0"/>
    <numFmt numFmtId="166" formatCode="_(* #,##0_);_(* \(#,##0\);_(* &quot;-&quot;??_);_(@_)"/>
    <numFmt numFmtId="167" formatCode="[$-409]mmm\-yy;@"/>
    <numFmt numFmtId="168" formatCode="0.0%"/>
    <numFmt numFmtId="169" formatCode="_(&quot;$&quot;* #,##0_);_(&quot;$&quot;* \(#,##0\);_(&quot;$&quot;* &quot;-&quot;??_);_(@_)"/>
  </numFmts>
  <fonts count="40" x14ac:knownFonts="1">
    <font>
      <sz val="10"/>
      <color rgb="FF00000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Arial"/>
      <family val="2"/>
    </font>
    <font>
      <b/>
      <sz val="11"/>
      <color theme="1"/>
      <name val="Calibri"/>
      <family val="2"/>
      <scheme val="minor"/>
    </font>
    <font>
      <b/>
      <sz val="10"/>
      <name val="Arial"/>
      <family val="2"/>
    </font>
    <font>
      <b/>
      <sz val="10"/>
      <color rgb="FF000000"/>
      <name val="Arial"/>
      <family val="2"/>
    </font>
    <font>
      <b/>
      <sz val="14"/>
      <color theme="1"/>
      <name val="Calibri"/>
      <family val="2"/>
      <scheme val="minor"/>
    </font>
    <font>
      <sz val="11"/>
      <color theme="0"/>
      <name val="Calibri"/>
      <family val="2"/>
      <scheme val="minor"/>
    </font>
    <font>
      <b/>
      <sz val="16"/>
      <color theme="1"/>
      <name val="Calibri"/>
      <family val="2"/>
      <scheme val="minor"/>
    </font>
    <font>
      <b/>
      <u val="singleAccounting"/>
      <sz val="12"/>
      <color theme="0"/>
      <name val="Calibri"/>
      <family val="2"/>
      <scheme val="minor"/>
    </font>
    <font>
      <sz val="26"/>
      <color theme="5"/>
      <name val="Arial Black"/>
      <family val="2"/>
    </font>
    <font>
      <b/>
      <sz val="12"/>
      <color theme="1"/>
      <name val="Calibri"/>
      <family val="2"/>
      <scheme val="minor"/>
    </font>
    <font>
      <u/>
      <sz val="11"/>
      <color theme="10"/>
      <name val="Calibri"/>
      <family val="2"/>
      <scheme val="minor"/>
    </font>
    <font>
      <u/>
      <sz val="14"/>
      <color theme="10"/>
      <name val="Calibri"/>
      <family val="2"/>
      <scheme val="minor"/>
    </font>
    <font>
      <b/>
      <u/>
      <sz val="12"/>
      <color theme="1"/>
      <name val="Calibri"/>
      <family val="2"/>
      <scheme val="minor"/>
    </font>
    <font>
      <b/>
      <u/>
      <sz val="11"/>
      <color theme="1"/>
      <name val="Calibri"/>
      <family val="2"/>
      <scheme val="minor"/>
    </font>
    <font>
      <u/>
      <sz val="11"/>
      <color theme="1"/>
      <name val="Calibri"/>
      <family val="2"/>
      <scheme val="minor"/>
    </font>
    <font>
      <sz val="11"/>
      <color rgb="FF000000"/>
      <name val="Calibri"/>
      <family val="2"/>
      <scheme val="minor"/>
    </font>
    <font>
      <b/>
      <sz val="11"/>
      <color rgb="FF000000"/>
      <name val="Calibri"/>
      <family val="2"/>
      <scheme val="minor"/>
    </font>
    <font>
      <b/>
      <sz val="11"/>
      <color theme="0"/>
      <name val="Calibri"/>
      <family val="2"/>
      <scheme val="minor"/>
    </font>
    <font>
      <sz val="14"/>
      <color theme="1"/>
      <name val="Calibri"/>
      <family val="2"/>
      <scheme val="minor"/>
    </font>
    <font>
      <b/>
      <sz val="20"/>
      <color theme="1"/>
      <name val="Calibri"/>
      <family val="2"/>
      <scheme val="minor"/>
    </font>
    <font>
      <sz val="12"/>
      <color theme="1"/>
      <name val="Calibri"/>
      <family val="2"/>
      <scheme val="minor"/>
    </font>
    <font>
      <sz val="11"/>
      <name val="Calibri"/>
      <family val="2"/>
      <scheme val="minor"/>
    </font>
    <font>
      <sz val="11"/>
      <color theme="1"/>
      <name val="Calibri"/>
      <family val="2"/>
    </font>
    <font>
      <sz val="11"/>
      <color theme="1"/>
      <name val="Calibri"/>
      <family val="2"/>
    </font>
    <font>
      <b/>
      <sz val="13.5"/>
      <color rgb="FF000000"/>
      <name val="Arial"/>
      <family val="2"/>
    </font>
    <font>
      <vertAlign val="superscript"/>
      <sz val="10"/>
      <color rgb="FF000000"/>
      <name val="Arial"/>
      <family val="2"/>
    </font>
    <font>
      <b/>
      <sz val="12"/>
      <color rgb="FF000000"/>
      <name val="Arial"/>
      <family val="2"/>
    </font>
  </fonts>
  <fills count="30">
    <fill>
      <patternFill patternType="none"/>
    </fill>
    <fill>
      <patternFill patternType="gray125"/>
    </fill>
    <fill>
      <patternFill patternType="solid">
        <fgColor theme="5" tint="0.79998168889431442"/>
        <bgColor rgb="FFFFE599"/>
      </patternFill>
    </fill>
    <fill>
      <patternFill patternType="solid">
        <fgColor rgb="FFFFFFCC"/>
        <bgColor rgb="FFB4A7D6"/>
      </patternFill>
    </fill>
    <fill>
      <patternFill patternType="solid">
        <fgColor rgb="FFFFFF99"/>
        <bgColor rgb="FFFFE599"/>
      </patternFill>
    </fill>
    <fill>
      <patternFill patternType="solid">
        <fgColor theme="8" tint="0.59999389629810485"/>
        <bgColor rgb="FFCFE2F3"/>
      </patternFill>
    </fill>
    <fill>
      <patternFill patternType="solid">
        <fgColor theme="8" tint="0.79998168889431442"/>
        <bgColor rgb="FFFFF2CC"/>
      </patternFill>
    </fill>
    <fill>
      <patternFill patternType="solid">
        <fgColor theme="9" tint="0.59999389629810485"/>
        <bgColor rgb="FFD9EAD3"/>
      </patternFill>
    </fill>
    <fill>
      <patternFill patternType="solid">
        <fgColor theme="9" tint="0.79998168889431442"/>
        <bgColor rgb="FFFCE5CD"/>
      </patternFill>
    </fill>
    <fill>
      <patternFill patternType="solid">
        <fgColor theme="7" tint="0.59999389629810485"/>
        <bgColor rgb="FFD9D2E9"/>
      </patternFill>
    </fill>
    <fill>
      <patternFill patternType="solid">
        <fgColor theme="7" tint="0.79998168889431442"/>
        <bgColor rgb="FFA4C2F4"/>
      </patternFill>
    </fill>
    <fill>
      <patternFill patternType="solid">
        <fgColor theme="5" tint="0.59999389629810485"/>
        <bgColor rgb="FFF4CCCC"/>
      </patternFill>
    </fill>
    <fill>
      <patternFill patternType="solid">
        <fgColor theme="6" tint="0.59999389629810485"/>
        <bgColor rgb="FFB6D7A8"/>
      </patternFill>
    </fill>
    <fill>
      <patternFill patternType="solid">
        <fgColor theme="6" tint="0.79998168889431442"/>
        <bgColor rgb="FFF9CB9C"/>
      </patternFill>
    </fill>
    <fill>
      <patternFill patternType="solid">
        <fgColor theme="6" tint="0.79998168889431442"/>
        <bgColor rgb="FFB4A7D6"/>
      </patternFill>
    </fill>
    <fill>
      <patternFill patternType="solid">
        <fgColor theme="9" tint="-0.499984740745262"/>
        <bgColor indexed="64"/>
      </patternFill>
    </fill>
    <fill>
      <patternFill patternType="solid">
        <fgColor theme="5"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rgb="FFF9E98E"/>
        <bgColor indexed="64"/>
      </patternFill>
    </fill>
    <fill>
      <patternFill patternType="solid">
        <fgColor rgb="FF66CCFF"/>
        <bgColor indexed="64"/>
      </patternFill>
    </fill>
    <fill>
      <patternFill patternType="solid">
        <fgColor rgb="FF92D050"/>
        <bgColor indexed="64"/>
      </patternFill>
    </fill>
    <fill>
      <patternFill patternType="solid">
        <fgColor rgb="FFFF99FF"/>
        <bgColor indexed="64"/>
      </patternFill>
    </fill>
    <fill>
      <patternFill patternType="solid">
        <fgColor rgb="FF33CCCC"/>
        <bgColor indexed="64"/>
      </patternFill>
    </fill>
    <fill>
      <patternFill patternType="solid">
        <fgColor rgb="FFFF9966"/>
        <bgColor indexed="64"/>
      </patternFill>
    </fill>
    <fill>
      <patternFill patternType="solid">
        <fgColor rgb="FFCCCCFF"/>
        <bgColor indexed="64"/>
      </patternFill>
    </fill>
    <fill>
      <patternFill patternType="solid">
        <fgColor theme="7" tint="0.39997558519241921"/>
        <bgColor indexed="64"/>
      </patternFill>
    </fill>
    <fill>
      <patternFill patternType="solid">
        <fgColor theme="2" tint="-0.249977111117893"/>
        <bgColor indexed="64"/>
      </patternFill>
    </fill>
    <fill>
      <patternFill patternType="solid">
        <fgColor rgb="FFFF8F8F"/>
        <bgColor indexed="64"/>
      </patternFill>
    </fill>
    <fill>
      <patternFill patternType="solid">
        <fgColor rgb="FF33CC33"/>
        <bgColor indexed="64"/>
      </patternFill>
    </fill>
  </fills>
  <borders count="21">
    <border>
      <left/>
      <right/>
      <top/>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thin">
        <color auto="1"/>
      </left>
      <right/>
      <top style="medium">
        <color auto="1"/>
      </top>
      <bottom/>
      <diagonal/>
    </border>
    <border>
      <left style="medium">
        <color auto="1"/>
      </left>
      <right/>
      <top/>
      <bottom/>
      <diagonal/>
    </border>
    <border>
      <left/>
      <right style="thin">
        <color auto="1"/>
      </right>
      <top/>
      <bottom/>
      <diagonal/>
    </border>
    <border>
      <left style="thin">
        <color auto="1"/>
      </left>
      <right/>
      <top/>
      <bottom/>
      <diagonal/>
    </border>
    <border>
      <left/>
      <right style="medium">
        <color auto="1"/>
      </right>
      <top/>
      <bottom/>
      <diagonal/>
    </border>
    <border>
      <left/>
      <right style="thin">
        <color auto="1"/>
      </right>
      <top/>
      <bottom style="medium">
        <color auto="1"/>
      </bottom>
      <diagonal/>
    </border>
    <border>
      <left style="thin">
        <color auto="1"/>
      </left>
      <right/>
      <top/>
      <bottom style="medium">
        <color auto="1"/>
      </bottom>
      <diagonal/>
    </border>
    <border>
      <left/>
      <right/>
      <top style="thin">
        <color auto="1"/>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0">
    <xf numFmtId="0" fontId="0" fillId="0" borderId="0"/>
    <xf numFmtId="43" fontId="13" fillId="0" borderId="0" applyFont="0" applyFill="0" applyBorder="0" applyAlignment="0" applyProtection="0"/>
    <xf numFmtId="9" fontId="13" fillId="0" borderId="0" applyFont="0" applyFill="0" applyBorder="0" applyAlignment="0" applyProtection="0"/>
    <xf numFmtId="0" fontId="11" fillId="0" borderId="0"/>
    <xf numFmtId="44" fontId="11" fillId="0" borderId="0" applyFont="0" applyFill="0" applyBorder="0" applyAlignment="0" applyProtection="0"/>
    <xf numFmtId="0" fontId="23" fillId="0" borderId="0" applyNumberFormat="0" applyFill="0" applyBorder="0" applyAlignment="0" applyProtection="0"/>
    <xf numFmtId="9" fontId="11" fillId="0" borderId="0" applyFont="0" applyFill="0" applyBorder="0" applyAlignment="0" applyProtection="0"/>
    <xf numFmtId="0" fontId="10" fillId="0" borderId="0"/>
    <xf numFmtId="44" fontId="10" fillId="0" borderId="0" applyFont="0" applyFill="0" applyBorder="0" applyAlignment="0" applyProtection="0"/>
    <xf numFmtId="0" fontId="13" fillId="0" borderId="0"/>
    <xf numFmtId="0" fontId="8" fillId="0" borderId="0"/>
    <xf numFmtId="44" fontId="8" fillId="0" borderId="0" applyFont="0" applyFill="0" applyBorder="0" applyAlignment="0" applyProtection="0"/>
    <xf numFmtId="9" fontId="8" fillId="0" borderId="0" applyFont="0" applyFill="0" applyBorder="0" applyAlignment="0" applyProtection="0"/>
    <xf numFmtId="0" fontId="8" fillId="0" borderId="0"/>
    <xf numFmtId="44" fontId="8" fillId="0" borderId="0" applyFont="0" applyFill="0" applyBorder="0" applyAlignment="0" applyProtection="0"/>
    <xf numFmtId="0" fontId="7" fillId="0" borderId="0"/>
    <xf numFmtId="44" fontId="7" fillId="0" borderId="0" applyFont="0" applyFill="0" applyBorder="0" applyAlignment="0" applyProtection="0"/>
    <xf numFmtId="43" fontId="7" fillId="0" borderId="0" applyFont="0" applyFill="0" applyBorder="0" applyAlignment="0" applyProtection="0"/>
    <xf numFmtId="0" fontId="5" fillId="0" borderId="0"/>
    <xf numFmtId="44" fontId="5" fillId="0" borderId="0" applyFont="0" applyFill="0" applyBorder="0" applyAlignment="0" applyProtection="0"/>
    <xf numFmtId="44" fontId="13" fillId="0" borderId="0" applyFont="0" applyFill="0" applyBorder="0" applyAlignment="0" applyProtection="0"/>
    <xf numFmtId="0" fontId="4" fillId="0" borderId="0"/>
    <xf numFmtId="44" fontId="4" fillId="0" borderId="0" applyFont="0" applyFill="0" applyBorder="0" applyAlignment="0" applyProtection="0"/>
    <xf numFmtId="44"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2" fillId="0" borderId="0"/>
    <xf numFmtId="0" fontId="1" fillId="0" borderId="0"/>
    <xf numFmtId="44" fontId="1" fillId="0" borderId="0" applyFont="0" applyFill="0" applyBorder="0" applyAlignment="0" applyProtection="0"/>
  </cellStyleXfs>
  <cellXfs count="267">
    <xf numFmtId="0" fontId="0" fillId="0" borderId="0" xfId="0" applyAlignment="1">
      <alignment wrapText="1"/>
    </xf>
    <xf numFmtId="0" fontId="12" fillId="0" borderId="0" xfId="0" applyFont="1" applyAlignment="1">
      <alignment wrapText="1"/>
    </xf>
    <xf numFmtId="0" fontId="12" fillId="0" borderId="0" xfId="0" applyFont="1" applyAlignment="1">
      <alignment vertical="top" wrapText="1"/>
    </xf>
    <xf numFmtId="164" fontId="12" fillId="0" borderId="0" xfId="0" applyNumberFormat="1" applyFont="1" applyAlignment="1">
      <alignment wrapText="1"/>
    </xf>
    <xf numFmtId="165" fontId="12" fillId="0" borderId="0" xfId="0" applyNumberFormat="1" applyFont="1" applyAlignment="1">
      <alignment wrapText="1"/>
    </xf>
    <xf numFmtId="0" fontId="13" fillId="0" borderId="0" xfId="0" applyFont="1" applyAlignment="1">
      <alignment wrapText="1"/>
    </xf>
    <xf numFmtId="164" fontId="12" fillId="0" borderId="0" xfId="0" applyNumberFormat="1" applyFont="1" applyAlignment="1">
      <alignment vertical="top" wrapText="1"/>
    </xf>
    <xf numFmtId="0" fontId="13" fillId="0" borderId="0" xfId="0" applyFont="1" applyAlignment="1">
      <alignment vertical="top" wrapText="1"/>
    </xf>
    <xf numFmtId="0" fontId="0" fillId="0" borderId="0" xfId="0"/>
    <xf numFmtId="0" fontId="12" fillId="2" borderId="0" xfId="0" applyFont="1" applyFill="1" applyAlignment="1">
      <alignment wrapText="1"/>
    </xf>
    <xf numFmtId="164" fontId="12" fillId="2" borderId="0" xfId="0" applyNumberFormat="1" applyFont="1" applyFill="1" applyAlignment="1">
      <alignment wrapText="1"/>
    </xf>
    <xf numFmtId="0" fontId="12" fillId="3" borderId="0" xfId="0" applyFont="1" applyFill="1" applyAlignment="1">
      <alignment wrapText="1"/>
    </xf>
    <xf numFmtId="164" fontId="12" fillId="3" borderId="0" xfId="0" applyNumberFormat="1" applyFont="1" applyFill="1" applyAlignment="1">
      <alignment wrapText="1"/>
    </xf>
    <xf numFmtId="0" fontId="12" fillId="4" borderId="0" xfId="0" applyFont="1" applyFill="1" applyAlignment="1">
      <alignment wrapText="1"/>
    </xf>
    <xf numFmtId="164" fontId="12" fillId="4" borderId="0" xfId="0" applyNumberFormat="1" applyFont="1" applyFill="1" applyAlignment="1">
      <alignment wrapText="1"/>
    </xf>
    <xf numFmtId="0" fontId="15" fillId="0" borderId="0" xfId="0" applyFont="1" applyAlignment="1">
      <alignment wrapText="1"/>
    </xf>
    <xf numFmtId="164" fontId="15" fillId="0" borderId="0" xfId="0" applyNumberFormat="1" applyFont="1" applyAlignment="1">
      <alignment wrapText="1"/>
    </xf>
    <xf numFmtId="0" fontId="16" fillId="0" borderId="0" xfId="0" applyFont="1" applyAlignment="1">
      <alignment wrapText="1"/>
    </xf>
    <xf numFmtId="0" fontId="15" fillId="0" borderId="0" xfId="0" applyFont="1" applyAlignment="1">
      <alignment horizontal="center" wrapText="1"/>
    </xf>
    <xf numFmtId="164" fontId="15" fillId="0" borderId="0" xfId="0" applyNumberFormat="1" applyFont="1" applyAlignment="1">
      <alignment horizontal="center" wrapText="1"/>
    </xf>
    <xf numFmtId="0" fontId="12" fillId="5" borderId="0" xfId="0" applyFont="1" applyFill="1" applyAlignment="1">
      <alignment wrapText="1"/>
    </xf>
    <xf numFmtId="164" fontId="12" fillId="5" borderId="0" xfId="0" applyNumberFormat="1" applyFont="1" applyFill="1" applyAlignment="1">
      <alignment wrapText="1"/>
    </xf>
    <xf numFmtId="0" fontId="12" fillId="6" borderId="0" xfId="0" applyFont="1" applyFill="1" applyAlignment="1">
      <alignment wrapText="1"/>
    </xf>
    <xf numFmtId="164" fontId="12" fillId="6" borderId="0" xfId="0" applyNumberFormat="1" applyFont="1" applyFill="1" applyAlignment="1">
      <alignment wrapText="1"/>
    </xf>
    <xf numFmtId="0" fontId="12" fillId="7" borderId="0" xfId="0" applyFont="1" applyFill="1" applyAlignment="1">
      <alignment wrapText="1"/>
    </xf>
    <xf numFmtId="164" fontId="12" fillId="7" borderId="0" xfId="0" applyNumberFormat="1" applyFont="1" applyFill="1" applyAlignment="1">
      <alignment wrapText="1"/>
    </xf>
    <xf numFmtId="0" fontId="12" fillId="8" borderId="0" xfId="0" applyFont="1" applyFill="1" applyAlignment="1">
      <alignment wrapText="1"/>
    </xf>
    <xf numFmtId="164" fontId="12" fillId="8" borderId="0" xfId="0" applyNumberFormat="1" applyFont="1" applyFill="1" applyAlignment="1">
      <alignment wrapText="1"/>
    </xf>
    <xf numFmtId="0" fontId="12" fillId="9" borderId="0" xfId="0" applyFont="1" applyFill="1" applyAlignment="1">
      <alignment wrapText="1"/>
    </xf>
    <xf numFmtId="164" fontId="12" fillId="9" borderId="0" xfId="0" applyNumberFormat="1" applyFont="1" applyFill="1" applyAlignment="1">
      <alignment wrapText="1"/>
    </xf>
    <xf numFmtId="0" fontId="12" fillId="10" borderId="0" xfId="0" applyFont="1" applyFill="1" applyAlignment="1">
      <alignment wrapText="1"/>
    </xf>
    <xf numFmtId="164" fontId="12" fillId="10" borderId="0" xfId="0" applyNumberFormat="1" applyFont="1" applyFill="1" applyAlignment="1">
      <alignment wrapText="1"/>
    </xf>
    <xf numFmtId="0" fontId="12" fillId="11" borderId="0" xfId="0" applyFont="1" applyFill="1" applyAlignment="1">
      <alignment wrapText="1"/>
    </xf>
    <xf numFmtId="164" fontId="12" fillId="11" borderId="0" xfId="0" applyNumberFormat="1" applyFont="1" applyFill="1" applyAlignment="1">
      <alignment wrapText="1"/>
    </xf>
    <xf numFmtId="0" fontId="12" fillId="12" borderId="0" xfId="0" applyFont="1" applyFill="1" applyAlignment="1">
      <alignment wrapText="1"/>
    </xf>
    <xf numFmtId="164" fontId="12" fillId="12" borderId="0" xfId="0" applyNumberFormat="1" applyFont="1" applyFill="1" applyAlignment="1">
      <alignment wrapText="1"/>
    </xf>
    <xf numFmtId="0" fontId="12" fillId="13" borderId="0" xfId="0" applyFont="1" applyFill="1" applyAlignment="1">
      <alignment wrapText="1"/>
    </xf>
    <xf numFmtId="164" fontId="12" fillId="13" borderId="0" xfId="0" applyNumberFormat="1" applyFont="1" applyFill="1" applyAlignment="1">
      <alignment wrapText="1"/>
    </xf>
    <xf numFmtId="0" fontId="12" fillId="14" borderId="0" xfId="0" applyFont="1" applyFill="1" applyAlignment="1">
      <alignment wrapText="1"/>
    </xf>
    <xf numFmtId="164" fontId="12" fillId="14" borderId="0" xfId="0" applyNumberFormat="1" applyFont="1" applyFill="1" applyAlignment="1">
      <alignment wrapText="1"/>
    </xf>
    <xf numFmtId="165" fontId="0" fillId="0" borderId="0" xfId="0" applyNumberFormat="1" applyAlignment="1">
      <alignment wrapText="1"/>
    </xf>
    <xf numFmtId="9" fontId="16" fillId="0" borderId="0" xfId="2" applyFont="1" applyAlignment="1">
      <alignment horizontal="center" wrapText="1"/>
    </xf>
    <xf numFmtId="9" fontId="0" fillId="0" borderId="0" xfId="2" applyFont="1" applyAlignment="1">
      <alignment wrapText="1"/>
    </xf>
    <xf numFmtId="9" fontId="13" fillId="0" borderId="0" xfId="2" applyFont="1" applyAlignment="1">
      <alignment horizontal="center" wrapText="1"/>
    </xf>
    <xf numFmtId="9" fontId="0" fillId="0" borderId="0" xfId="2" applyFont="1" applyAlignment="1">
      <alignment horizontal="center" wrapText="1"/>
    </xf>
    <xf numFmtId="0" fontId="14" fillId="0" borderId="0" xfId="0" applyFont="1" applyAlignment="1">
      <alignment horizontal="center" vertical="center" wrapText="1"/>
    </xf>
    <xf numFmtId="165" fontId="14" fillId="0" borderId="0" xfId="0" applyNumberFormat="1" applyFont="1" applyAlignment="1">
      <alignment horizontal="center" vertical="center" wrapText="1"/>
    </xf>
    <xf numFmtId="165" fontId="0" fillId="0" borderId="0" xfId="0" applyNumberFormat="1"/>
    <xf numFmtId="165" fontId="14" fillId="0" borderId="0" xfId="0" applyNumberFormat="1" applyFont="1"/>
    <xf numFmtId="0" fontId="13" fillId="0" borderId="0" xfId="0" applyFont="1"/>
    <xf numFmtId="166" fontId="0" fillId="0" borderId="0" xfId="1" applyNumberFormat="1" applyFont="1"/>
    <xf numFmtId="10" fontId="14" fillId="0" borderId="0" xfId="2" applyNumberFormat="1" applyFont="1" applyAlignment="1">
      <alignment horizontal="center" vertical="center" wrapText="1"/>
    </xf>
    <xf numFmtId="10" fontId="0" fillId="0" borderId="0" xfId="2" applyNumberFormat="1" applyFont="1"/>
    <xf numFmtId="10" fontId="14" fillId="0" borderId="0" xfId="2" applyNumberFormat="1" applyFont="1"/>
    <xf numFmtId="10" fontId="0" fillId="0" borderId="0" xfId="2" applyNumberFormat="1" applyFont="1" applyAlignment="1">
      <alignment wrapText="1"/>
    </xf>
    <xf numFmtId="167" fontId="0" fillId="0" borderId="0" xfId="0" applyNumberFormat="1" applyAlignment="1">
      <alignment wrapText="1"/>
    </xf>
    <xf numFmtId="167" fontId="16" fillId="0" borderId="0" xfId="0" applyNumberFormat="1" applyFont="1" applyAlignment="1">
      <alignment horizontal="center" vertical="center" wrapText="1"/>
    </xf>
    <xf numFmtId="0" fontId="15" fillId="0" borderId="0" xfId="0" applyFont="1" applyAlignment="1">
      <alignment vertical="top" wrapText="1"/>
    </xf>
    <xf numFmtId="0" fontId="0" fillId="0" borderId="0" xfId="0" applyAlignment="1">
      <alignment vertical="top" wrapText="1"/>
    </xf>
    <xf numFmtId="164" fontId="0" fillId="0" borderId="0" xfId="0" applyNumberFormat="1" applyAlignment="1">
      <alignment vertical="top"/>
    </xf>
    <xf numFmtId="0" fontId="11" fillId="0" borderId="0" xfId="3"/>
    <xf numFmtId="0" fontId="11" fillId="15" borderId="0" xfId="3" applyFill="1" applyAlignment="1">
      <alignment horizontal="center"/>
    </xf>
    <xf numFmtId="0" fontId="11" fillId="15" borderId="0" xfId="3" applyFill="1"/>
    <xf numFmtId="44" fontId="0" fillId="15" borderId="0" xfId="4" applyFont="1" applyFill="1"/>
    <xf numFmtId="44" fontId="20" fillId="15" borderId="0" xfId="4" applyFont="1" applyFill="1"/>
    <xf numFmtId="44" fontId="18" fillId="15" borderId="0" xfId="4" applyFont="1" applyFill="1"/>
    <xf numFmtId="0" fontId="11" fillId="0" borderId="0" xfId="3" applyAlignment="1">
      <alignment horizontal="center"/>
    </xf>
    <xf numFmtId="44" fontId="0" fillId="0" borderId="0" xfId="4" applyFont="1"/>
    <xf numFmtId="0" fontId="11" fillId="0" borderId="2" xfId="3" applyBorder="1"/>
    <xf numFmtId="0" fontId="22" fillId="0" borderId="3" xfId="3" applyFont="1" applyBorder="1" applyAlignment="1">
      <alignment horizontal="right"/>
    </xf>
    <xf numFmtId="44" fontId="0" fillId="16" borderId="3" xfId="4" applyFont="1" applyFill="1" applyBorder="1"/>
    <xf numFmtId="0" fontId="11" fillId="0" borderId="3" xfId="3" applyBorder="1"/>
    <xf numFmtId="0" fontId="11" fillId="0" borderId="4" xfId="3" applyBorder="1"/>
    <xf numFmtId="0" fontId="11" fillId="0" borderId="5" xfId="3" applyBorder="1"/>
    <xf numFmtId="0" fontId="22" fillId="0" borderId="6" xfId="3" applyFont="1" applyBorder="1" applyAlignment="1">
      <alignment horizontal="right"/>
    </xf>
    <xf numFmtId="44" fontId="0" fillId="16" borderId="6" xfId="4" applyFont="1" applyFill="1" applyBorder="1"/>
    <xf numFmtId="0" fontId="11" fillId="0" borderId="6" xfId="3" applyBorder="1"/>
    <xf numFmtId="0" fontId="11" fillId="0" borderId="7" xfId="3" applyBorder="1"/>
    <xf numFmtId="0" fontId="17" fillId="0" borderId="0" xfId="3" applyFont="1" applyAlignment="1">
      <alignment vertical="center"/>
    </xf>
    <xf numFmtId="0" fontId="17" fillId="0" borderId="0" xfId="3" applyFont="1" applyAlignment="1">
      <alignment horizontal="right" vertical="center"/>
    </xf>
    <xf numFmtId="0" fontId="25" fillId="0" borderId="2" xfId="3" applyFont="1" applyBorder="1"/>
    <xf numFmtId="44" fontId="26" fillId="0" borderId="8" xfId="4" applyFont="1" applyBorder="1"/>
    <xf numFmtId="0" fontId="25" fillId="0" borderId="9" xfId="3" applyFont="1" applyBorder="1"/>
    <xf numFmtId="44" fontId="25" fillId="0" borderId="8" xfId="4" applyFont="1" applyBorder="1"/>
    <xf numFmtId="0" fontId="25" fillId="0" borderId="3" xfId="3" applyFont="1" applyBorder="1"/>
    <xf numFmtId="44" fontId="27" fillId="0" borderId="3" xfId="4" applyFont="1" applyBorder="1"/>
    <xf numFmtId="44" fontId="27" fillId="0" borderId="8" xfId="4" applyFont="1" applyBorder="1"/>
    <xf numFmtId="44" fontId="27" fillId="0" borderId="4" xfId="4" applyFont="1" applyBorder="1"/>
    <xf numFmtId="0" fontId="11" fillId="0" borderId="10" xfId="3" applyBorder="1"/>
    <xf numFmtId="44" fontId="0" fillId="16" borderId="11" xfId="4" applyFont="1" applyFill="1" applyBorder="1"/>
    <xf numFmtId="0" fontId="11" fillId="0" borderId="12" xfId="3" applyBorder="1"/>
    <xf numFmtId="44" fontId="0" fillId="16" borderId="0" xfId="4" applyFont="1" applyFill="1" applyBorder="1"/>
    <xf numFmtId="44" fontId="0" fillId="16" borderId="13" xfId="4" applyFont="1" applyFill="1" applyBorder="1"/>
    <xf numFmtId="10" fontId="0" fillId="16" borderId="14" xfId="6" applyNumberFormat="1" applyFont="1" applyFill="1" applyBorder="1"/>
    <xf numFmtId="0" fontId="11" fillId="0" borderId="15" xfId="3" applyBorder="1"/>
    <xf numFmtId="10" fontId="0" fillId="16" borderId="6" xfId="6" applyNumberFormat="1" applyFont="1" applyFill="1" applyBorder="1"/>
    <xf numFmtId="10" fontId="0" fillId="16" borderId="7" xfId="6" applyNumberFormat="1" applyFont="1" applyFill="1" applyBorder="1"/>
    <xf numFmtId="44" fontId="0" fillId="0" borderId="0" xfId="4" applyFont="1" applyBorder="1"/>
    <xf numFmtId="0" fontId="26" fillId="0" borderId="0" xfId="3" applyFont="1" applyAlignment="1">
      <alignment horizontal="center" vertical="center"/>
    </xf>
    <xf numFmtId="0" fontId="26" fillId="0" borderId="0" xfId="3" applyFont="1" applyAlignment="1">
      <alignment horizontal="left" vertical="center"/>
    </xf>
    <xf numFmtId="44" fontId="26" fillId="0" borderId="0" xfId="4" applyFont="1" applyAlignment="1">
      <alignment horizontal="left" vertical="center"/>
    </xf>
    <xf numFmtId="44" fontId="11" fillId="0" borderId="0" xfId="3" applyNumberFormat="1"/>
    <xf numFmtId="0" fontId="13" fillId="0" borderId="0" xfId="0" applyFont="1" applyAlignment="1">
      <alignment horizontal="center" wrapText="1"/>
    </xf>
    <xf numFmtId="0" fontId="14" fillId="0" borderId="0" xfId="7" applyFont="1" applyAlignment="1">
      <alignment horizontal="center" vertical="center"/>
    </xf>
    <xf numFmtId="165" fontId="14" fillId="0" borderId="0" xfId="7" applyNumberFormat="1" applyFont="1" applyAlignment="1">
      <alignment horizontal="center" vertical="center"/>
    </xf>
    <xf numFmtId="0" fontId="10" fillId="0" borderId="0" xfId="7"/>
    <xf numFmtId="165" fontId="10" fillId="0" borderId="0" xfId="7" applyNumberFormat="1"/>
    <xf numFmtId="0" fontId="14" fillId="0" borderId="0" xfId="7" applyFont="1"/>
    <xf numFmtId="165" fontId="14" fillId="0" borderId="0" xfId="7" applyNumberFormat="1" applyFont="1"/>
    <xf numFmtId="164" fontId="0" fillId="0" borderId="0" xfId="0" applyNumberFormat="1" applyAlignment="1">
      <alignment vertical="top" wrapText="1"/>
    </xf>
    <xf numFmtId="164" fontId="12" fillId="0" borderId="1" xfId="0" applyNumberFormat="1" applyFont="1" applyBorder="1" applyAlignment="1">
      <alignment vertical="top" wrapText="1"/>
    </xf>
    <xf numFmtId="164" fontId="0" fillId="0" borderId="0" xfId="0" applyNumberFormat="1" applyAlignment="1">
      <alignment wrapText="1"/>
    </xf>
    <xf numFmtId="2" fontId="0" fillId="0" borderId="0" xfId="0" applyNumberFormat="1" applyAlignment="1">
      <alignment wrapText="1"/>
    </xf>
    <xf numFmtId="0" fontId="16" fillId="0" borderId="0" xfId="0" applyFont="1"/>
    <xf numFmtId="165" fontId="16" fillId="0" borderId="0" xfId="0" applyNumberFormat="1" applyFont="1"/>
    <xf numFmtId="165" fontId="16" fillId="0" borderId="0" xfId="0" applyNumberFormat="1" applyFont="1" applyAlignment="1">
      <alignment wrapText="1"/>
    </xf>
    <xf numFmtId="167" fontId="13" fillId="0" borderId="0" xfId="0" applyNumberFormat="1" applyFont="1" applyAlignment="1">
      <alignment wrapText="1"/>
    </xf>
    <xf numFmtId="165" fontId="0" fillId="0" borderId="0" xfId="8" applyNumberFormat="1" applyFont="1"/>
    <xf numFmtId="164" fontId="14" fillId="0" borderId="0" xfId="0" applyNumberFormat="1" applyFont="1" applyAlignment="1">
      <alignment horizontal="center" vertical="center" wrapText="1"/>
    </xf>
    <xf numFmtId="164" fontId="13" fillId="0" borderId="0" xfId="0" applyNumberFormat="1" applyFont="1"/>
    <xf numFmtId="164" fontId="0" fillId="0" borderId="0" xfId="0" applyNumberFormat="1"/>
    <xf numFmtId="164" fontId="14" fillId="0" borderId="0" xfId="0" applyNumberFormat="1" applyFont="1"/>
    <xf numFmtId="0" fontId="9" fillId="0" borderId="0" xfId="7" applyFont="1"/>
    <xf numFmtId="0" fontId="17" fillId="0" borderId="0" xfId="0" applyFont="1" applyAlignment="1">
      <alignment horizontal="center" vertical="center"/>
    </xf>
    <xf numFmtId="165" fontId="14" fillId="0" borderId="0" xfId="9" applyNumberFormat="1" applyFont="1" applyAlignment="1">
      <alignment horizontal="center" vertical="center" wrapText="1"/>
    </xf>
    <xf numFmtId="0" fontId="16" fillId="0" borderId="0" xfId="9" applyFont="1" applyAlignment="1">
      <alignment horizontal="center" vertical="center" wrapText="1"/>
    </xf>
    <xf numFmtId="0" fontId="6" fillId="0" borderId="0" xfId="7" applyFont="1"/>
    <xf numFmtId="165" fontId="10" fillId="0" borderId="1" xfId="7" applyNumberFormat="1" applyBorder="1"/>
    <xf numFmtId="164" fontId="10" fillId="0" borderId="0" xfId="7" applyNumberFormat="1"/>
    <xf numFmtId="17" fontId="10" fillId="0" borderId="0" xfId="7" applyNumberFormat="1"/>
    <xf numFmtId="9" fontId="10" fillId="0" borderId="0" xfId="2" applyFont="1"/>
    <xf numFmtId="0" fontId="28" fillId="0" borderId="0" xfId="0" applyFont="1" applyAlignment="1">
      <alignment wrapText="1"/>
    </xf>
    <xf numFmtId="165" fontId="29" fillId="0" borderId="1" xfId="0" applyNumberFormat="1" applyFont="1" applyBorder="1" applyAlignment="1">
      <alignment wrapText="1"/>
    </xf>
    <xf numFmtId="165" fontId="28" fillId="0" borderId="0" xfId="0" applyNumberFormat="1" applyFont="1" applyAlignment="1">
      <alignment wrapText="1"/>
    </xf>
    <xf numFmtId="166" fontId="28" fillId="0" borderId="0" xfId="1" applyNumberFormat="1" applyFont="1" applyAlignment="1">
      <alignment wrapText="1"/>
    </xf>
    <xf numFmtId="0" fontId="29" fillId="0" borderId="0" xfId="0" applyFont="1" applyAlignment="1">
      <alignment horizontal="center" wrapText="1"/>
    </xf>
    <xf numFmtId="165" fontId="28" fillId="0" borderId="1" xfId="0" applyNumberFormat="1" applyFont="1" applyBorder="1" applyAlignment="1">
      <alignment wrapText="1"/>
    </xf>
    <xf numFmtId="3" fontId="28" fillId="0" borderId="0" xfId="1" applyNumberFormat="1" applyFont="1" applyAlignment="1">
      <alignment wrapText="1"/>
    </xf>
    <xf numFmtId="3" fontId="28" fillId="0" borderId="0" xfId="0" applyNumberFormat="1" applyFont="1" applyAlignment="1">
      <alignment wrapText="1"/>
    </xf>
    <xf numFmtId="44" fontId="20" fillId="15" borderId="0" xfId="23" applyFont="1" applyFill="1"/>
    <xf numFmtId="0" fontId="3" fillId="15" borderId="0" xfId="24" applyFill="1"/>
    <xf numFmtId="44" fontId="0" fillId="15" borderId="0" xfId="23" applyFont="1" applyFill="1"/>
    <xf numFmtId="0" fontId="3" fillId="17" borderId="0" xfId="24" applyFill="1"/>
    <xf numFmtId="0" fontId="3" fillId="0" borderId="0" xfId="24"/>
    <xf numFmtId="44" fontId="18" fillId="15" borderId="0" xfId="23" applyFont="1" applyFill="1"/>
    <xf numFmtId="44" fontId="18" fillId="15" borderId="0" xfId="23" applyFont="1" applyFill="1" applyAlignment="1">
      <alignment horizontal="left" vertical="top"/>
    </xf>
    <xf numFmtId="44" fontId="18" fillId="15" borderId="0" xfId="23" applyFont="1" applyFill="1" applyAlignment="1">
      <alignment horizontal="left" vertical="top" wrapText="1"/>
    </xf>
    <xf numFmtId="44" fontId="30" fillId="15" borderId="0" xfId="23" applyFont="1" applyFill="1"/>
    <xf numFmtId="0" fontId="3" fillId="17" borderId="2" xfId="24" applyFill="1" applyBorder="1"/>
    <xf numFmtId="44" fontId="0" fillId="17" borderId="3" xfId="23" applyFont="1" applyFill="1" applyBorder="1"/>
    <xf numFmtId="0" fontId="17" fillId="17" borderId="3" xfId="24" applyFont="1" applyFill="1" applyBorder="1" applyAlignment="1">
      <alignment horizontal="right" vertical="center"/>
    </xf>
    <xf numFmtId="166" fontId="31" fillId="16" borderId="4" xfId="25" applyNumberFormat="1" applyFont="1" applyFill="1" applyBorder="1"/>
    <xf numFmtId="44" fontId="0" fillId="17" borderId="0" xfId="23" applyFont="1" applyFill="1"/>
    <xf numFmtId="0" fontId="3" fillId="17" borderId="10" xfId="24" applyFill="1" applyBorder="1"/>
    <xf numFmtId="44" fontId="0" fillId="17" borderId="0" xfId="23" applyFont="1" applyFill="1" applyBorder="1"/>
    <xf numFmtId="0" fontId="17" fillId="17" borderId="0" xfId="24" applyFont="1" applyFill="1" applyAlignment="1">
      <alignment horizontal="right" vertical="center"/>
    </xf>
    <xf numFmtId="166" fontId="31" fillId="16" borderId="13" xfId="25" applyNumberFormat="1" applyFont="1" applyFill="1" applyBorder="1"/>
    <xf numFmtId="0" fontId="23" fillId="17" borderId="0" xfId="5" applyFill="1"/>
    <xf numFmtId="0" fontId="3" fillId="17" borderId="0" xfId="24" applyFill="1" applyAlignment="1">
      <alignment horizontal="center"/>
    </xf>
    <xf numFmtId="169" fontId="31" fillId="16" borderId="13" xfId="23" applyNumberFormat="1" applyFont="1" applyFill="1" applyBorder="1"/>
    <xf numFmtId="43" fontId="0" fillId="17" borderId="0" xfId="25" applyFont="1" applyFill="1"/>
    <xf numFmtId="9" fontId="0" fillId="17" borderId="0" xfId="26" applyFont="1" applyFill="1"/>
    <xf numFmtId="44" fontId="0" fillId="17" borderId="13" xfId="23" applyFont="1" applyFill="1" applyBorder="1"/>
    <xf numFmtId="44" fontId="17" fillId="17" borderId="0" xfId="23" applyFont="1" applyFill="1"/>
    <xf numFmtId="9" fontId="17" fillId="0" borderId="0" xfId="26" applyFont="1" applyFill="1" applyAlignment="1">
      <alignment horizontal="right" vertical="center"/>
    </xf>
    <xf numFmtId="9" fontId="31" fillId="16" borderId="13" xfId="26" applyFont="1" applyFill="1" applyBorder="1"/>
    <xf numFmtId="0" fontId="3" fillId="17" borderId="6" xfId="24" applyFill="1" applyBorder="1"/>
    <xf numFmtId="44" fontId="17" fillId="17" borderId="6" xfId="23" applyFont="1" applyFill="1" applyBorder="1"/>
    <xf numFmtId="9" fontId="17" fillId="0" borderId="6" xfId="26" applyFont="1" applyFill="1" applyBorder="1" applyAlignment="1">
      <alignment horizontal="right" vertical="center"/>
    </xf>
    <xf numFmtId="9" fontId="31" fillId="16" borderId="7" xfId="26" applyFont="1" applyFill="1" applyBorder="1"/>
    <xf numFmtId="0" fontId="32" fillId="17" borderId="0" xfId="24" applyFont="1" applyFill="1"/>
    <xf numFmtId="0" fontId="14" fillId="17" borderId="0" xfId="24" applyFont="1" applyFill="1"/>
    <xf numFmtId="44" fontId="14" fillId="17" borderId="0" xfId="23" applyFont="1" applyFill="1"/>
    <xf numFmtId="0" fontId="19" fillId="17" borderId="17" xfId="24" applyFont="1" applyFill="1" applyBorder="1" applyAlignment="1">
      <alignment horizontal="right"/>
    </xf>
    <xf numFmtId="0" fontId="19" fillId="17" borderId="16" xfId="24" applyFont="1" applyFill="1" applyBorder="1" applyAlignment="1">
      <alignment horizontal="right"/>
    </xf>
    <xf numFmtId="44" fontId="19" fillId="17" borderId="18" xfId="23" applyFont="1" applyFill="1" applyBorder="1" applyAlignment="1">
      <alignment horizontal="right"/>
    </xf>
    <xf numFmtId="0" fontId="18" fillId="17" borderId="0" xfId="24" applyFont="1" applyFill="1"/>
    <xf numFmtId="166" fontId="33" fillId="17" borderId="12" xfId="24" applyNumberFormat="1" applyFont="1" applyFill="1" applyBorder="1" applyAlignment="1">
      <alignment horizontal="center"/>
    </xf>
    <xf numFmtId="169" fontId="33" fillId="17" borderId="0" xfId="24" applyNumberFormat="1" applyFont="1" applyFill="1"/>
    <xf numFmtId="44" fontId="33" fillId="17" borderId="11" xfId="23" applyFont="1" applyFill="1" applyBorder="1"/>
    <xf numFmtId="169" fontId="33" fillId="17" borderId="0" xfId="23" applyNumberFormat="1" applyFont="1" applyFill="1" applyBorder="1"/>
    <xf numFmtId="169" fontId="3" fillId="17" borderId="0" xfId="24" applyNumberFormat="1" applyFill="1"/>
    <xf numFmtId="0" fontId="33" fillId="17" borderId="0" xfId="24" applyFont="1" applyFill="1" applyAlignment="1">
      <alignment horizontal="center"/>
    </xf>
    <xf numFmtId="166" fontId="33" fillId="17" borderId="19" xfId="24" applyNumberFormat="1" applyFont="1" applyFill="1" applyBorder="1" applyAlignment="1">
      <alignment horizontal="center"/>
    </xf>
    <xf numFmtId="169" fontId="33" fillId="17" borderId="1" xfId="23" applyNumberFormat="1" applyFont="1" applyFill="1" applyBorder="1"/>
    <xf numFmtId="44" fontId="33" fillId="17" borderId="20" xfId="23" applyFont="1" applyFill="1" applyBorder="1"/>
    <xf numFmtId="0" fontId="3" fillId="0" borderId="0" xfId="24" applyAlignment="1">
      <alignment horizontal="center"/>
    </xf>
    <xf numFmtId="44" fontId="0" fillId="0" borderId="0" xfId="23" applyFont="1"/>
    <xf numFmtId="0" fontId="29" fillId="0" borderId="0" xfId="0" applyFont="1" applyAlignment="1">
      <alignment wrapText="1"/>
    </xf>
    <xf numFmtId="10" fontId="28" fillId="0" borderId="0" xfId="2" applyNumberFormat="1" applyFont="1" applyAlignment="1">
      <alignment wrapText="1"/>
    </xf>
    <xf numFmtId="0" fontId="13" fillId="18" borderId="0" xfId="0" applyFont="1" applyFill="1" applyAlignment="1">
      <alignment vertical="center" wrapText="1"/>
    </xf>
    <xf numFmtId="0" fontId="2" fillId="0" borderId="0" xfId="27"/>
    <xf numFmtId="0" fontId="14" fillId="0" borderId="0" xfId="27" applyFont="1" applyAlignment="1">
      <alignment horizontal="center" vertical="center" wrapText="1"/>
    </xf>
    <xf numFmtId="0" fontId="2" fillId="0" borderId="0" xfId="27" applyAlignment="1">
      <alignment horizontal="center" vertical="center" wrapText="1"/>
    </xf>
    <xf numFmtId="10" fontId="2" fillId="0" borderId="0" xfId="27" applyNumberFormat="1" applyAlignment="1">
      <alignment horizontal="center" vertical="center" wrapText="1"/>
    </xf>
    <xf numFmtId="10" fontId="2" fillId="0" borderId="0" xfId="27" applyNumberFormat="1"/>
    <xf numFmtId="0" fontId="23" fillId="0" borderId="0" xfId="5"/>
    <xf numFmtId="0" fontId="35" fillId="0" borderId="0" xfId="0" applyFont="1"/>
    <xf numFmtId="165" fontId="35" fillId="0" borderId="0" xfId="0" applyNumberFormat="1" applyFont="1"/>
    <xf numFmtId="0" fontId="36" fillId="0" borderId="0" xfId="0" applyFont="1"/>
    <xf numFmtId="0" fontId="28" fillId="0" borderId="0" xfId="0" applyFont="1"/>
    <xf numFmtId="165" fontId="28" fillId="0" borderId="0" xfId="0" applyNumberFormat="1" applyFont="1"/>
    <xf numFmtId="168" fontId="28" fillId="0" borderId="0" xfId="2" applyNumberFormat="1" applyFont="1" applyFill="1" applyAlignment="1">
      <alignment wrapText="1"/>
    </xf>
    <xf numFmtId="166" fontId="29" fillId="20" borderId="0" xfId="1" applyNumberFormat="1" applyFont="1" applyFill="1" applyAlignment="1">
      <alignment wrapText="1"/>
    </xf>
    <xf numFmtId="168" fontId="28" fillId="20" borderId="0" xfId="2" applyNumberFormat="1" applyFont="1" applyFill="1" applyAlignment="1">
      <alignment wrapText="1"/>
    </xf>
    <xf numFmtId="168" fontId="28" fillId="23" borderId="0" xfId="2" applyNumberFormat="1" applyFont="1" applyFill="1" applyAlignment="1">
      <alignment wrapText="1"/>
    </xf>
    <xf numFmtId="0" fontId="29" fillId="24" borderId="0" xfId="0" applyFont="1" applyFill="1" applyAlignment="1">
      <alignment wrapText="1"/>
    </xf>
    <xf numFmtId="0" fontId="28" fillId="24" borderId="0" xfId="0" applyFont="1" applyFill="1" applyAlignment="1">
      <alignment wrapText="1"/>
    </xf>
    <xf numFmtId="10" fontId="28" fillId="24" borderId="0" xfId="2" applyNumberFormat="1" applyFont="1" applyFill="1" applyAlignment="1">
      <alignment wrapText="1"/>
    </xf>
    <xf numFmtId="10" fontId="29" fillId="24" borderId="0" xfId="2" applyNumberFormat="1" applyFont="1" applyFill="1" applyAlignment="1">
      <alignment wrapText="1"/>
    </xf>
    <xf numFmtId="0" fontId="29" fillId="25" borderId="0" xfId="0" applyFont="1" applyFill="1" applyAlignment="1">
      <alignment wrapText="1"/>
    </xf>
    <xf numFmtId="166" fontId="28" fillId="25" borderId="0" xfId="1" applyNumberFormat="1" applyFont="1" applyFill="1" applyAlignment="1">
      <alignment wrapText="1"/>
    </xf>
    <xf numFmtId="10" fontId="0" fillId="0" borderId="0" xfId="0" applyNumberFormat="1" applyAlignment="1">
      <alignment wrapText="1"/>
    </xf>
    <xf numFmtId="9" fontId="0" fillId="0" borderId="0" xfId="0" applyNumberFormat="1" applyAlignment="1">
      <alignment wrapText="1"/>
    </xf>
    <xf numFmtId="0" fontId="37" fillId="0" borderId="0" xfId="0" applyFont="1" applyAlignment="1">
      <alignment vertical="center" wrapText="1"/>
    </xf>
    <xf numFmtId="0" fontId="0" fillId="0" borderId="0" xfId="0" applyAlignment="1">
      <alignment horizontal="left" vertical="center" wrapText="1" indent="1"/>
    </xf>
    <xf numFmtId="0" fontId="39" fillId="0" borderId="0" xfId="0" applyFont="1" applyAlignment="1">
      <alignment vertical="center" wrapText="1"/>
    </xf>
    <xf numFmtId="0" fontId="14" fillId="0" borderId="0" xfId="28" applyFont="1"/>
    <xf numFmtId="165" fontId="1" fillId="0" borderId="0" xfId="28" applyNumberFormat="1" applyAlignment="1">
      <alignment wrapText="1"/>
    </xf>
    <xf numFmtId="165" fontId="28" fillId="0" borderId="0" xfId="29" applyNumberFormat="1" applyFont="1" applyAlignment="1">
      <alignment wrapText="1"/>
    </xf>
    <xf numFmtId="165" fontId="28" fillId="25" borderId="0" xfId="0" applyNumberFormat="1" applyFont="1" applyFill="1" applyAlignment="1">
      <alignment wrapText="1"/>
    </xf>
    <xf numFmtId="165" fontId="28" fillId="26" borderId="0" xfId="0" applyNumberFormat="1" applyFont="1" applyFill="1" applyAlignment="1">
      <alignment wrapText="1"/>
    </xf>
    <xf numFmtId="0" fontId="1" fillId="0" borderId="0" xfId="28"/>
    <xf numFmtId="0" fontId="14" fillId="19" borderId="0" xfId="28" applyFont="1" applyFill="1" applyAlignment="1">
      <alignment wrapText="1"/>
    </xf>
    <xf numFmtId="49" fontId="34" fillId="19" borderId="0" xfId="28" applyNumberFormat="1" applyFont="1" applyFill="1"/>
    <xf numFmtId="165" fontId="1" fillId="0" borderId="0" xfId="28" applyNumberFormat="1"/>
    <xf numFmtId="165" fontId="14" fillId="0" borderId="0" xfId="28" applyNumberFormat="1" applyFont="1"/>
    <xf numFmtId="0" fontId="1" fillId="22" borderId="0" xfId="28" applyFill="1" applyAlignment="1">
      <alignment wrapText="1"/>
    </xf>
    <xf numFmtId="9" fontId="1" fillId="22" borderId="0" xfId="28" applyNumberFormat="1" applyFill="1"/>
    <xf numFmtId="166" fontId="29" fillId="25" borderId="0" xfId="1" applyNumberFormat="1" applyFont="1" applyFill="1" applyAlignment="1">
      <alignment wrapText="1"/>
    </xf>
    <xf numFmtId="165" fontId="1" fillId="27" borderId="0" xfId="28" applyNumberFormat="1" applyFill="1"/>
    <xf numFmtId="0" fontId="1" fillId="21" borderId="0" xfId="28" applyFill="1" applyAlignment="1">
      <alignment wrapText="1"/>
    </xf>
    <xf numFmtId="168" fontId="1" fillId="21" borderId="0" xfId="28" applyNumberFormat="1" applyFill="1"/>
    <xf numFmtId="3" fontId="28" fillId="25" borderId="0" xfId="1" applyNumberFormat="1" applyFont="1" applyFill="1" applyAlignment="1">
      <alignment wrapText="1"/>
    </xf>
    <xf numFmtId="0" fontId="1" fillId="0" borderId="0" xfId="28" applyAlignment="1">
      <alignment wrapText="1"/>
    </xf>
    <xf numFmtId="165" fontId="1" fillId="27" borderId="1" xfId="28" applyNumberFormat="1" applyFill="1" applyBorder="1"/>
    <xf numFmtId="165" fontId="1" fillId="0" borderId="1" xfId="28" applyNumberFormat="1" applyBorder="1"/>
    <xf numFmtId="9" fontId="1" fillId="0" borderId="0" xfId="2" applyFont="1" applyFill="1"/>
    <xf numFmtId="165" fontId="1" fillId="25" borderId="0" xfId="28" applyNumberFormat="1" applyFill="1"/>
    <xf numFmtId="165" fontId="1" fillId="26" borderId="0" xfId="28" applyNumberFormat="1" applyFill="1"/>
    <xf numFmtId="168" fontId="1" fillId="0" borderId="0" xfId="2" applyNumberFormat="1" applyFont="1" applyFill="1"/>
    <xf numFmtId="165" fontId="1" fillId="25" borderId="1" xfId="28" applyNumberFormat="1" applyFill="1" applyBorder="1"/>
    <xf numFmtId="165" fontId="1" fillId="26" borderId="1" xfId="28" applyNumberFormat="1" applyFill="1" applyBorder="1"/>
    <xf numFmtId="165" fontId="1" fillId="0" borderId="16" xfId="28" applyNumberFormat="1" applyBorder="1"/>
    <xf numFmtId="0" fontId="1" fillId="23" borderId="0" xfId="28" applyFill="1" applyAlignment="1">
      <alignment wrapText="1"/>
    </xf>
    <xf numFmtId="168" fontId="1" fillId="23" borderId="0" xfId="2" applyNumberFormat="1" applyFont="1" applyFill="1"/>
    <xf numFmtId="164" fontId="1" fillId="0" borderId="0" xfId="28" applyNumberFormat="1"/>
    <xf numFmtId="9" fontId="1" fillId="22" borderId="0" xfId="2" applyFont="1" applyFill="1"/>
    <xf numFmtId="0" fontId="28" fillId="28" borderId="0" xfId="0" applyFont="1" applyFill="1" applyAlignment="1">
      <alignment wrapText="1"/>
    </xf>
    <xf numFmtId="165" fontId="28" fillId="28" borderId="0" xfId="0" applyNumberFormat="1" applyFont="1" applyFill="1" applyAlignment="1">
      <alignment wrapText="1"/>
    </xf>
    <xf numFmtId="165" fontId="28" fillId="28" borderId="0" xfId="0" applyNumberFormat="1" applyFont="1" applyFill="1" applyAlignment="1">
      <alignment horizontal="left" wrapText="1"/>
    </xf>
    <xf numFmtId="165" fontId="1" fillId="28" borderId="0" xfId="28" applyNumberFormat="1" applyFill="1"/>
    <xf numFmtId="0" fontId="1" fillId="23" borderId="0" xfId="28" applyFill="1"/>
    <xf numFmtId="165" fontId="14" fillId="29" borderId="0" xfId="28" applyNumberFormat="1" applyFont="1" applyFill="1"/>
    <xf numFmtId="0" fontId="12" fillId="0" borderId="0" xfId="0" applyFont="1" applyAlignment="1">
      <alignment wrapText="1"/>
    </xf>
    <xf numFmtId="0" fontId="0" fillId="0" borderId="0" xfId="0" applyAlignment="1">
      <alignment wrapText="1"/>
    </xf>
    <xf numFmtId="0" fontId="13" fillId="0" borderId="0" xfId="0" applyFont="1" applyAlignment="1">
      <alignment horizontal="left" wrapText="1"/>
    </xf>
    <xf numFmtId="0" fontId="17" fillId="0" borderId="0" xfId="0" applyFont="1" applyAlignment="1">
      <alignment horizontal="center" vertical="center"/>
    </xf>
    <xf numFmtId="0" fontId="11" fillId="0" borderId="0" xfId="3" applyAlignment="1">
      <alignment horizontal="center"/>
    </xf>
    <xf numFmtId="0" fontId="21" fillId="0" borderId="0" xfId="3" applyFont="1" applyAlignment="1">
      <alignment horizontal="center" vertical="top"/>
    </xf>
    <xf numFmtId="44" fontId="24" fillId="0" borderId="0" xfId="5" applyNumberFormat="1" applyFont="1" applyAlignment="1">
      <alignment horizontal="center"/>
    </xf>
    <xf numFmtId="0" fontId="14" fillId="0" borderId="0" xfId="27" applyFont="1" applyAlignment="1">
      <alignment horizontal="center" vertical="center" wrapText="1"/>
    </xf>
    <xf numFmtId="44" fontId="18" fillId="15" borderId="0" xfId="23" applyFont="1" applyFill="1" applyAlignment="1">
      <alignment horizontal="left"/>
    </xf>
    <xf numFmtId="44" fontId="18" fillId="15" borderId="0" xfId="23" applyFont="1" applyFill="1" applyAlignment="1">
      <alignment horizontal="left" vertical="top" wrapText="1"/>
    </xf>
    <xf numFmtId="0" fontId="3" fillId="0" borderId="0" xfId="24"/>
    <xf numFmtId="0" fontId="21" fillId="17" borderId="0" xfId="24" applyFont="1" applyFill="1" applyAlignment="1">
      <alignment horizontal="center" vertical="top"/>
    </xf>
    <xf numFmtId="44" fontId="18" fillId="0" borderId="0" xfId="23" applyFont="1" applyFill="1" applyAlignment="1">
      <alignment horizontal="left" vertical="top" wrapText="1"/>
    </xf>
  </cellXfs>
  <cellStyles count="30">
    <cellStyle name="Comma" xfId="1" builtinId="3"/>
    <cellStyle name="Comma 2" xfId="17" xr:uid="{00000000-0005-0000-0000-000001000000}"/>
    <cellStyle name="Comma 3" xfId="25" xr:uid="{AF7E4422-7DBE-49A3-94BB-B50508146761}"/>
    <cellStyle name="Currency 2" xfId="4" xr:uid="{00000000-0005-0000-0000-000002000000}"/>
    <cellStyle name="Currency 2 2" xfId="11" xr:uid="{00000000-0005-0000-0000-000003000000}"/>
    <cellStyle name="Currency 3" xfId="8" xr:uid="{00000000-0005-0000-0000-000004000000}"/>
    <cellStyle name="Currency 3 2" xfId="14" xr:uid="{00000000-0005-0000-0000-000005000000}"/>
    <cellStyle name="Currency 3 2 2" xfId="22" xr:uid="{00000000-0005-0000-0000-000006000000}"/>
    <cellStyle name="Currency 3 2 2 2" xfId="29" xr:uid="{9A83398F-593D-46DC-823D-DC03874005FC}"/>
    <cellStyle name="Currency 3 3" xfId="19" xr:uid="{00000000-0005-0000-0000-000007000000}"/>
    <cellStyle name="Currency 4" xfId="16" xr:uid="{00000000-0005-0000-0000-000008000000}"/>
    <cellStyle name="Currency 5" xfId="20" xr:uid="{00000000-0005-0000-0000-000009000000}"/>
    <cellStyle name="Currency 6" xfId="23" xr:uid="{FD644128-2D07-4FDC-8241-8F9BC05CB4CF}"/>
    <cellStyle name="Hyperlink" xfId="5" builtinId="8"/>
    <cellStyle name="Normal" xfId="0" builtinId="0"/>
    <cellStyle name="Normal 2" xfId="3" xr:uid="{00000000-0005-0000-0000-00000C000000}"/>
    <cellStyle name="Normal 2 2" xfId="10" xr:uid="{00000000-0005-0000-0000-00000D000000}"/>
    <cellStyle name="Normal 3" xfId="7" xr:uid="{00000000-0005-0000-0000-00000E000000}"/>
    <cellStyle name="Normal 3 2" xfId="13" xr:uid="{00000000-0005-0000-0000-00000F000000}"/>
    <cellStyle name="Normal 3 2 2" xfId="21" xr:uid="{00000000-0005-0000-0000-000010000000}"/>
    <cellStyle name="Normal 3 2 2 2" xfId="28" xr:uid="{54C0F084-2367-4469-8C15-A7E289F9BC73}"/>
    <cellStyle name="Normal 3 3" xfId="18" xr:uid="{00000000-0005-0000-0000-000011000000}"/>
    <cellStyle name="Normal 4" xfId="9" xr:uid="{00000000-0005-0000-0000-000012000000}"/>
    <cellStyle name="Normal 5" xfId="15" xr:uid="{00000000-0005-0000-0000-000013000000}"/>
    <cellStyle name="Normal 6" xfId="24" xr:uid="{CD757C36-91EF-4AE5-99CA-06BAF9284BFA}"/>
    <cellStyle name="Normal 7" xfId="27" xr:uid="{B63A3CF3-C971-4F31-B0E3-7F889FDF7CF5}"/>
    <cellStyle name="Percent" xfId="2" builtinId="5"/>
    <cellStyle name="Percent 2" xfId="6" xr:uid="{00000000-0005-0000-0000-000015000000}"/>
    <cellStyle name="Percent 2 2" xfId="12" xr:uid="{00000000-0005-0000-0000-000016000000}"/>
    <cellStyle name="Percent 3" xfId="26" xr:uid="{A357B4F1-54BE-4D70-8EEE-F6C818F3F373}"/>
  </cellStyles>
  <dxfs count="0"/>
  <tableStyles count="0" defaultTableStyle="TableStyleMedium9" defaultPivotStyle="PivotStyleMedium4"/>
  <colors>
    <mruColors>
      <color rgb="FFCCCCFF"/>
      <color rgb="FF9999FF"/>
      <color rgb="FFFF9966"/>
      <color rgb="FFFF9999"/>
      <color rgb="FF33CCCC"/>
      <color rgb="FFFF99FF"/>
      <color rgb="FFFF66CC"/>
      <color rgb="FF66CCFF"/>
      <color rgb="FFF9E98E"/>
      <color rgb="FF95E9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18"/>
  <c:chart>
    <c:title>
      <c:tx>
        <c:rich>
          <a:bodyPr/>
          <a:lstStyle/>
          <a:p>
            <a:pPr lvl="0">
              <a:defRPr sz="1600" b="1">
                <a:solidFill>
                  <a:srgbClr val="000000"/>
                </a:solidFill>
              </a:defRPr>
            </a:pPr>
            <a:r>
              <a:rPr lang="en-US"/>
              <a:t>Expenses by Category</a:t>
            </a:r>
          </a:p>
        </c:rich>
      </c:tx>
      <c:overlay val="0"/>
    </c:title>
    <c:autoTitleDeleted val="0"/>
    <c:view3D>
      <c:rotX val="50"/>
      <c:rotY val="0"/>
      <c:rAngAx val="1"/>
    </c:view3D>
    <c:floor>
      <c:thickness val="0"/>
    </c:floor>
    <c:sideWall>
      <c:thickness val="0"/>
    </c:sideWall>
    <c:backWall>
      <c:thickness val="0"/>
    </c:backWall>
    <c:plotArea>
      <c:layout/>
      <c:pie3DChart>
        <c:varyColors val="1"/>
        <c:ser>
          <c:idx val="0"/>
          <c:order val="0"/>
          <c:dPt>
            <c:idx val="0"/>
            <c:bubble3D val="0"/>
            <c:spPr>
              <a:solidFill>
                <a:schemeClr val="accent5">
                  <a:lumMod val="40000"/>
                  <a:lumOff val="60000"/>
                </a:schemeClr>
              </a:solidFill>
            </c:spPr>
            <c:extLst>
              <c:ext xmlns:c16="http://schemas.microsoft.com/office/drawing/2014/chart" uri="{C3380CC4-5D6E-409C-BE32-E72D297353CC}">
                <c16:uniqueId val="{00000001-6A96-4D4F-9C0F-3B48AABD15FF}"/>
              </c:ext>
            </c:extLst>
          </c:dPt>
          <c:dPt>
            <c:idx val="1"/>
            <c:bubble3D val="0"/>
            <c:spPr>
              <a:solidFill>
                <a:schemeClr val="accent5">
                  <a:lumMod val="20000"/>
                  <a:lumOff val="80000"/>
                </a:schemeClr>
              </a:solidFill>
            </c:spPr>
            <c:extLst>
              <c:ext xmlns:c16="http://schemas.microsoft.com/office/drawing/2014/chart" uri="{C3380CC4-5D6E-409C-BE32-E72D297353CC}">
                <c16:uniqueId val="{00000003-6A96-4D4F-9C0F-3B48AABD15FF}"/>
              </c:ext>
            </c:extLst>
          </c:dPt>
          <c:dPt>
            <c:idx val="2"/>
            <c:bubble3D val="0"/>
            <c:spPr>
              <a:solidFill>
                <a:schemeClr val="accent6">
                  <a:lumMod val="60000"/>
                  <a:lumOff val="40000"/>
                </a:schemeClr>
              </a:solidFill>
            </c:spPr>
            <c:extLst>
              <c:ext xmlns:c16="http://schemas.microsoft.com/office/drawing/2014/chart" uri="{C3380CC4-5D6E-409C-BE32-E72D297353CC}">
                <c16:uniqueId val="{00000005-6A96-4D4F-9C0F-3B48AABD15FF}"/>
              </c:ext>
            </c:extLst>
          </c:dPt>
          <c:dPt>
            <c:idx val="3"/>
            <c:bubble3D val="0"/>
            <c:spPr>
              <a:solidFill>
                <a:schemeClr val="accent6">
                  <a:lumMod val="40000"/>
                  <a:lumOff val="60000"/>
                </a:schemeClr>
              </a:solidFill>
            </c:spPr>
            <c:extLst>
              <c:ext xmlns:c16="http://schemas.microsoft.com/office/drawing/2014/chart" uri="{C3380CC4-5D6E-409C-BE32-E72D297353CC}">
                <c16:uniqueId val="{00000007-6A96-4D4F-9C0F-3B48AABD15FF}"/>
              </c:ext>
            </c:extLst>
          </c:dPt>
          <c:dPt>
            <c:idx val="4"/>
            <c:bubble3D val="0"/>
            <c:spPr>
              <a:solidFill>
                <a:schemeClr val="accent4">
                  <a:lumMod val="60000"/>
                  <a:lumOff val="40000"/>
                </a:schemeClr>
              </a:solidFill>
            </c:spPr>
            <c:extLst>
              <c:ext xmlns:c16="http://schemas.microsoft.com/office/drawing/2014/chart" uri="{C3380CC4-5D6E-409C-BE32-E72D297353CC}">
                <c16:uniqueId val="{00000009-6A96-4D4F-9C0F-3B48AABD15FF}"/>
              </c:ext>
            </c:extLst>
          </c:dPt>
          <c:dPt>
            <c:idx val="5"/>
            <c:bubble3D val="0"/>
            <c:spPr>
              <a:solidFill>
                <a:schemeClr val="accent4">
                  <a:lumMod val="40000"/>
                  <a:lumOff val="60000"/>
                </a:schemeClr>
              </a:solidFill>
            </c:spPr>
            <c:extLst>
              <c:ext xmlns:c16="http://schemas.microsoft.com/office/drawing/2014/chart" uri="{C3380CC4-5D6E-409C-BE32-E72D297353CC}">
                <c16:uniqueId val="{0000000B-6A96-4D4F-9C0F-3B48AABD15FF}"/>
              </c:ext>
            </c:extLst>
          </c:dPt>
          <c:dPt>
            <c:idx val="6"/>
            <c:bubble3D val="0"/>
            <c:spPr>
              <a:solidFill>
                <a:schemeClr val="accent2">
                  <a:lumMod val="60000"/>
                  <a:lumOff val="40000"/>
                </a:schemeClr>
              </a:solidFill>
            </c:spPr>
            <c:extLst>
              <c:ext xmlns:c16="http://schemas.microsoft.com/office/drawing/2014/chart" uri="{C3380CC4-5D6E-409C-BE32-E72D297353CC}">
                <c16:uniqueId val="{0000000D-6A96-4D4F-9C0F-3B48AABD15FF}"/>
              </c:ext>
            </c:extLst>
          </c:dPt>
          <c:dPt>
            <c:idx val="7"/>
            <c:bubble3D val="0"/>
            <c:spPr>
              <a:solidFill>
                <a:schemeClr val="accent2">
                  <a:lumMod val="40000"/>
                  <a:lumOff val="60000"/>
                </a:schemeClr>
              </a:solidFill>
            </c:spPr>
            <c:extLst>
              <c:ext xmlns:c16="http://schemas.microsoft.com/office/drawing/2014/chart" uri="{C3380CC4-5D6E-409C-BE32-E72D297353CC}">
                <c16:uniqueId val="{0000000F-6A96-4D4F-9C0F-3B48AABD15FF}"/>
              </c:ext>
            </c:extLst>
          </c:dPt>
          <c:dPt>
            <c:idx val="8"/>
            <c:bubble3D val="0"/>
            <c:spPr>
              <a:solidFill>
                <a:srgbClr val="FFFF66"/>
              </a:solidFill>
            </c:spPr>
            <c:extLst>
              <c:ext xmlns:c16="http://schemas.microsoft.com/office/drawing/2014/chart" uri="{C3380CC4-5D6E-409C-BE32-E72D297353CC}">
                <c16:uniqueId val="{00000011-6A96-4D4F-9C0F-3B48AABD15FF}"/>
              </c:ext>
            </c:extLst>
          </c:dPt>
          <c:dPt>
            <c:idx val="9"/>
            <c:bubble3D val="0"/>
            <c:spPr>
              <a:solidFill>
                <a:srgbClr val="FFFFCC"/>
              </a:solidFill>
            </c:spPr>
            <c:extLst>
              <c:ext xmlns:c16="http://schemas.microsoft.com/office/drawing/2014/chart" uri="{C3380CC4-5D6E-409C-BE32-E72D297353CC}">
                <c16:uniqueId val="{00000013-6A96-4D4F-9C0F-3B48AABD15FF}"/>
              </c:ext>
            </c:extLst>
          </c:dPt>
          <c:dPt>
            <c:idx val="10"/>
            <c:bubble3D val="0"/>
            <c:spPr>
              <a:solidFill>
                <a:schemeClr val="accent3">
                  <a:lumMod val="60000"/>
                  <a:lumOff val="40000"/>
                </a:schemeClr>
              </a:solidFill>
            </c:spPr>
            <c:extLst>
              <c:ext xmlns:c16="http://schemas.microsoft.com/office/drawing/2014/chart" uri="{C3380CC4-5D6E-409C-BE32-E72D297353CC}">
                <c16:uniqueId val="{00000015-6A96-4D4F-9C0F-3B48AABD15FF}"/>
              </c:ext>
            </c:extLst>
          </c:dPt>
          <c:dPt>
            <c:idx val="11"/>
            <c:bubble3D val="0"/>
            <c:spPr>
              <a:solidFill>
                <a:schemeClr val="accent3">
                  <a:lumMod val="40000"/>
                  <a:lumOff val="60000"/>
                </a:schemeClr>
              </a:solidFill>
            </c:spPr>
            <c:extLst>
              <c:ext xmlns:c16="http://schemas.microsoft.com/office/drawing/2014/chart" uri="{C3380CC4-5D6E-409C-BE32-E72D297353CC}">
                <c16:uniqueId val="{00000017-6A96-4D4F-9C0F-3B48AABD15FF}"/>
              </c:ext>
            </c:extLst>
          </c:dPt>
          <c:dPt>
            <c:idx val="12"/>
            <c:bubble3D val="0"/>
            <c:spPr>
              <a:solidFill>
                <a:srgbClr val="AAAA11"/>
              </a:solidFill>
            </c:spPr>
            <c:extLst>
              <c:ext xmlns:c16="http://schemas.microsoft.com/office/drawing/2014/chart" uri="{C3380CC4-5D6E-409C-BE32-E72D297353CC}">
                <c16:uniqueId val="{00000019-6A96-4D4F-9C0F-3B48AABD15FF}"/>
              </c:ext>
            </c:extLst>
          </c:dPt>
          <c:dPt>
            <c:idx val="13"/>
            <c:bubble3D val="0"/>
            <c:spPr>
              <a:solidFill>
                <a:srgbClr val="6633CC"/>
              </a:solidFill>
            </c:spPr>
            <c:extLst>
              <c:ext xmlns:c16="http://schemas.microsoft.com/office/drawing/2014/chart" uri="{C3380CC4-5D6E-409C-BE32-E72D297353CC}">
                <c16:uniqueId val="{0000001B-6A96-4D4F-9C0F-3B48AABD15FF}"/>
              </c:ext>
            </c:extLst>
          </c:dPt>
          <c:dPt>
            <c:idx val="14"/>
            <c:bubble3D val="0"/>
            <c:spPr>
              <a:solidFill>
                <a:srgbClr val="E67300"/>
              </a:solidFill>
            </c:spPr>
            <c:extLst>
              <c:ext xmlns:c16="http://schemas.microsoft.com/office/drawing/2014/chart" uri="{C3380CC4-5D6E-409C-BE32-E72D297353CC}">
                <c16:uniqueId val="{0000001D-6A96-4D4F-9C0F-3B48AABD15FF}"/>
              </c:ext>
            </c:extLst>
          </c:dPt>
          <c:dPt>
            <c:idx val="15"/>
            <c:bubble3D val="0"/>
            <c:spPr>
              <a:solidFill>
                <a:srgbClr val="8B0707"/>
              </a:solidFill>
            </c:spPr>
            <c:extLst>
              <c:ext xmlns:c16="http://schemas.microsoft.com/office/drawing/2014/chart" uri="{C3380CC4-5D6E-409C-BE32-E72D297353CC}">
                <c16:uniqueId val="{0000001F-6A96-4D4F-9C0F-3B48AABD15FF}"/>
              </c:ext>
            </c:extLst>
          </c:dPt>
          <c:dPt>
            <c:idx val="16"/>
            <c:bubble3D val="0"/>
            <c:spPr>
              <a:solidFill>
                <a:srgbClr val="651067"/>
              </a:solidFill>
            </c:spPr>
            <c:extLst>
              <c:ext xmlns:c16="http://schemas.microsoft.com/office/drawing/2014/chart" uri="{C3380CC4-5D6E-409C-BE32-E72D297353CC}">
                <c16:uniqueId val="{00000021-6A96-4D4F-9C0F-3B48AABD15FF}"/>
              </c:ext>
            </c:extLst>
          </c:dPt>
          <c:dPt>
            <c:idx val="17"/>
            <c:bubble3D val="0"/>
            <c:spPr>
              <a:solidFill>
                <a:srgbClr val="329262"/>
              </a:solidFill>
            </c:spPr>
            <c:extLst>
              <c:ext xmlns:c16="http://schemas.microsoft.com/office/drawing/2014/chart" uri="{C3380CC4-5D6E-409C-BE32-E72D297353CC}">
                <c16:uniqueId val="{00000023-6A96-4D4F-9C0F-3B48AABD15FF}"/>
              </c:ext>
            </c:extLst>
          </c:dPt>
          <c:dPt>
            <c:idx val="18"/>
            <c:bubble3D val="0"/>
            <c:spPr>
              <a:solidFill>
                <a:srgbClr val="5574A6"/>
              </a:solidFill>
            </c:spPr>
            <c:extLst>
              <c:ext xmlns:c16="http://schemas.microsoft.com/office/drawing/2014/chart" uri="{C3380CC4-5D6E-409C-BE32-E72D297353CC}">
                <c16:uniqueId val="{00000025-6A96-4D4F-9C0F-3B48AABD15FF}"/>
              </c:ext>
            </c:extLst>
          </c:dPt>
          <c:dPt>
            <c:idx val="19"/>
            <c:bubble3D val="0"/>
            <c:spPr>
              <a:solidFill>
                <a:srgbClr val="3B3EAC"/>
              </a:solidFill>
            </c:spPr>
            <c:extLst>
              <c:ext xmlns:c16="http://schemas.microsoft.com/office/drawing/2014/chart" uri="{C3380CC4-5D6E-409C-BE32-E72D297353CC}">
                <c16:uniqueId val="{00000027-6A96-4D4F-9C0F-3B48AABD15FF}"/>
              </c:ext>
            </c:extLst>
          </c:dPt>
          <c:dPt>
            <c:idx val="20"/>
            <c:bubble3D val="0"/>
            <c:spPr>
              <a:solidFill>
                <a:srgbClr val="B77322"/>
              </a:solidFill>
            </c:spPr>
            <c:extLst>
              <c:ext xmlns:c16="http://schemas.microsoft.com/office/drawing/2014/chart" uri="{C3380CC4-5D6E-409C-BE32-E72D297353CC}">
                <c16:uniqueId val="{00000029-6A96-4D4F-9C0F-3B48AABD15FF}"/>
              </c:ext>
            </c:extLst>
          </c:dPt>
          <c:dPt>
            <c:idx val="21"/>
            <c:bubble3D val="0"/>
            <c:spPr>
              <a:solidFill>
                <a:srgbClr val="16D620"/>
              </a:solidFill>
            </c:spPr>
            <c:extLst>
              <c:ext xmlns:c16="http://schemas.microsoft.com/office/drawing/2014/chart" uri="{C3380CC4-5D6E-409C-BE32-E72D297353CC}">
                <c16:uniqueId val="{0000002B-6A96-4D4F-9C0F-3B48AABD15FF}"/>
              </c:ext>
            </c:extLst>
          </c:dPt>
          <c:dPt>
            <c:idx val="22"/>
            <c:bubble3D val="0"/>
            <c:spPr>
              <a:solidFill>
                <a:srgbClr val="B91383"/>
              </a:solidFill>
            </c:spPr>
            <c:extLst>
              <c:ext xmlns:c16="http://schemas.microsoft.com/office/drawing/2014/chart" uri="{C3380CC4-5D6E-409C-BE32-E72D297353CC}">
                <c16:uniqueId val="{0000002D-6A96-4D4F-9C0F-3B48AABD15FF}"/>
              </c:ext>
            </c:extLst>
          </c:dPt>
          <c:dPt>
            <c:idx val="23"/>
            <c:bubble3D val="0"/>
            <c:spPr>
              <a:solidFill>
                <a:srgbClr val="F4359E"/>
              </a:solidFill>
            </c:spPr>
            <c:extLst>
              <c:ext xmlns:c16="http://schemas.microsoft.com/office/drawing/2014/chart" uri="{C3380CC4-5D6E-409C-BE32-E72D297353CC}">
                <c16:uniqueId val="{0000002F-6A96-4D4F-9C0F-3B48AABD15FF}"/>
              </c:ext>
            </c:extLst>
          </c:dPt>
          <c:dPt>
            <c:idx val="24"/>
            <c:bubble3D val="0"/>
            <c:spPr>
              <a:solidFill>
                <a:srgbClr val="9C5935"/>
              </a:solidFill>
            </c:spPr>
            <c:extLst>
              <c:ext xmlns:c16="http://schemas.microsoft.com/office/drawing/2014/chart" uri="{C3380CC4-5D6E-409C-BE32-E72D297353CC}">
                <c16:uniqueId val="{00000031-6A96-4D4F-9C0F-3B48AABD15FF}"/>
              </c:ext>
            </c:extLst>
          </c:dPt>
          <c:dPt>
            <c:idx val="25"/>
            <c:bubble3D val="0"/>
            <c:spPr>
              <a:solidFill>
                <a:srgbClr val="A9C413"/>
              </a:solidFill>
            </c:spPr>
            <c:extLst>
              <c:ext xmlns:c16="http://schemas.microsoft.com/office/drawing/2014/chart" uri="{C3380CC4-5D6E-409C-BE32-E72D297353CC}">
                <c16:uniqueId val="{00000033-6A96-4D4F-9C0F-3B48AABD15FF}"/>
              </c:ext>
            </c:extLst>
          </c:dPt>
          <c:dPt>
            <c:idx val="26"/>
            <c:bubble3D val="0"/>
            <c:spPr>
              <a:solidFill>
                <a:srgbClr val="2A778D"/>
              </a:solidFill>
            </c:spPr>
            <c:extLst>
              <c:ext xmlns:c16="http://schemas.microsoft.com/office/drawing/2014/chart" uri="{C3380CC4-5D6E-409C-BE32-E72D297353CC}">
                <c16:uniqueId val="{00000035-6A96-4D4F-9C0F-3B48AABD15FF}"/>
              </c:ext>
            </c:extLst>
          </c:dPt>
          <c:dPt>
            <c:idx val="27"/>
            <c:bubble3D val="0"/>
            <c:spPr>
              <a:solidFill>
                <a:srgbClr val="668D1C"/>
              </a:solidFill>
            </c:spPr>
            <c:extLst>
              <c:ext xmlns:c16="http://schemas.microsoft.com/office/drawing/2014/chart" uri="{C3380CC4-5D6E-409C-BE32-E72D297353CC}">
                <c16:uniqueId val="{00000037-6A96-4D4F-9C0F-3B48AABD15FF}"/>
              </c:ext>
            </c:extLst>
          </c:dPt>
          <c:dPt>
            <c:idx val="28"/>
            <c:bubble3D val="0"/>
            <c:spPr>
              <a:solidFill>
                <a:srgbClr val="BEA413"/>
              </a:solidFill>
            </c:spPr>
            <c:extLst>
              <c:ext xmlns:c16="http://schemas.microsoft.com/office/drawing/2014/chart" uri="{C3380CC4-5D6E-409C-BE32-E72D297353CC}">
                <c16:uniqueId val="{00000039-6A96-4D4F-9C0F-3B48AABD15FF}"/>
              </c:ext>
            </c:extLst>
          </c:dPt>
          <c:dPt>
            <c:idx val="29"/>
            <c:bubble3D val="0"/>
            <c:spPr>
              <a:solidFill>
                <a:srgbClr val="0C5922"/>
              </a:solidFill>
            </c:spPr>
            <c:extLst>
              <c:ext xmlns:c16="http://schemas.microsoft.com/office/drawing/2014/chart" uri="{C3380CC4-5D6E-409C-BE32-E72D297353CC}">
                <c16:uniqueId val="{0000003B-6A96-4D4F-9C0F-3B48AABD15FF}"/>
              </c:ext>
            </c:extLst>
          </c:dPt>
          <c:dPt>
            <c:idx val="30"/>
            <c:bubble3D val="0"/>
            <c:spPr>
              <a:solidFill>
                <a:srgbClr val="743411"/>
              </a:solidFill>
            </c:spPr>
            <c:extLst>
              <c:ext xmlns:c16="http://schemas.microsoft.com/office/drawing/2014/chart" uri="{C3380CC4-5D6E-409C-BE32-E72D297353CC}">
                <c16:uniqueId val="{0000003D-6A96-4D4F-9C0F-3B48AABD15FF}"/>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'Pie Chart'!$A$2:$A$13</c:f>
              <c:strCache>
                <c:ptCount val="12"/>
                <c:pt idx="0">
                  <c:v>Giving</c:v>
                </c:pt>
                <c:pt idx="1">
                  <c:v>Savings</c:v>
                </c:pt>
                <c:pt idx="2">
                  <c:v>Housing</c:v>
                </c:pt>
                <c:pt idx="3">
                  <c:v>Utilities</c:v>
                </c:pt>
                <c:pt idx="4">
                  <c:v>Food</c:v>
                </c:pt>
                <c:pt idx="5">
                  <c:v>Clothing</c:v>
                </c:pt>
                <c:pt idx="6">
                  <c:v>Transportation</c:v>
                </c:pt>
                <c:pt idx="7">
                  <c:v>Health Care</c:v>
                </c:pt>
                <c:pt idx="8">
                  <c:v>Insurance</c:v>
                </c:pt>
                <c:pt idx="9">
                  <c:v>Debt</c:v>
                </c:pt>
                <c:pt idx="10">
                  <c:v>Personal</c:v>
                </c:pt>
                <c:pt idx="11">
                  <c:v>Recreation</c:v>
                </c:pt>
              </c:strCache>
            </c:strRef>
          </c:cat>
          <c:val>
            <c:numRef>
              <c:f>'Pie Chart'!$B$2:$B$13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3E-6A96-4D4F-9C0F-3B48AABD15FF}"/>
            </c:ext>
          </c:extLst>
        </c:ser>
        <c:dLbls>
          <c:showLegendKey val="0"/>
          <c:showVal val="0"/>
          <c:showCatName val="0"/>
          <c:showSerName val="0"/>
          <c:showPercent val="0"/>
          <c:showBubbleSize val="0"/>
          <c:showLeaderLines val="1"/>
        </c:dLbls>
      </c:pie3DChart>
    </c:plotArea>
    <c:legend>
      <c:legendPos val="r"/>
      <c:overlay val="0"/>
    </c:legend>
    <c:plotVisOnly val="1"/>
    <c:dispBlanksAs val="zero"/>
    <c:showDLblsOverMax val="1"/>
  </c:chart>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10 year &amp; 20 year Average Inflation Rates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Inflation!$E$4</c:f>
              <c:strCache>
                <c:ptCount val="1"/>
                <c:pt idx="0">
                  <c:v>10 yr average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Inflation!$F$3:$M$3</c:f>
              <c:strCache>
                <c:ptCount val="8"/>
                <c:pt idx="0">
                  <c:v>from 2021</c:v>
                </c:pt>
                <c:pt idx="1">
                  <c:v>from 2015</c:v>
                </c:pt>
                <c:pt idx="2">
                  <c:v>from  2010</c:v>
                </c:pt>
                <c:pt idx="3">
                  <c:v>from 2005</c:v>
                </c:pt>
                <c:pt idx="4">
                  <c:v>from 2000</c:v>
                </c:pt>
                <c:pt idx="5">
                  <c:v>from 1995</c:v>
                </c:pt>
                <c:pt idx="6">
                  <c:v>from 1990</c:v>
                </c:pt>
                <c:pt idx="7">
                  <c:v>from 1985</c:v>
                </c:pt>
              </c:strCache>
            </c:strRef>
          </c:cat>
          <c:val>
            <c:numRef>
              <c:f>Inflation!$F$4:$M$4</c:f>
              <c:numCache>
                <c:formatCode>0.00%</c:formatCode>
                <c:ptCount val="8"/>
                <c:pt idx="0">
                  <c:v>1.9999999999999997E-2</c:v>
                </c:pt>
                <c:pt idx="1">
                  <c:v>2.0927272727272725E-2</c:v>
                </c:pt>
                <c:pt idx="2">
                  <c:v>2.4854545454545452E-2</c:v>
                </c:pt>
                <c:pt idx="3">
                  <c:v>2.5418181818181819E-2</c:v>
                </c:pt>
                <c:pt idx="4">
                  <c:v>3.0390909090909093E-2</c:v>
                </c:pt>
                <c:pt idx="5">
                  <c:v>3.5509090909090907E-2</c:v>
                </c:pt>
                <c:pt idx="6">
                  <c:v>5.5400000000000005E-2</c:v>
                </c:pt>
                <c:pt idx="7">
                  <c:v>7.3936363636363647E-2</c:v>
                </c:pt>
              </c:numCache>
            </c:numRef>
          </c:val>
          <c:smooth val="0"/>
          <c:extLst>
            <c:ext xmlns:c16="http://schemas.microsoft.com/office/drawing/2014/chart" uri="{C3380CC4-5D6E-409C-BE32-E72D297353CC}">
              <c16:uniqueId val="{00000000-E3CD-4585-A431-9C3322D2688F}"/>
            </c:ext>
          </c:extLst>
        </c:ser>
        <c:ser>
          <c:idx val="1"/>
          <c:order val="1"/>
          <c:tx>
            <c:strRef>
              <c:f>Inflation!$E$5</c:f>
              <c:strCache>
                <c:ptCount val="1"/>
                <c:pt idx="0">
                  <c:v>20 yr average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Inflation!$F$3:$M$3</c:f>
              <c:strCache>
                <c:ptCount val="8"/>
                <c:pt idx="0">
                  <c:v>from 2021</c:v>
                </c:pt>
                <c:pt idx="1">
                  <c:v>from 2015</c:v>
                </c:pt>
                <c:pt idx="2">
                  <c:v>from  2010</c:v>
                </c:pt>
                <c:pt idx="3">
                  <c:v>from 2005</c:v>
                </c:pt>
                <c:pt idx="4">
                  <c:v>from 2000</c:v>
                </c:pt>
                <c:pt idx="5">
                  <c:v>from 1995</c:v>
                </c:pt>
                <c:pt idx="6">
                  <c:v>from 1990</c:v>
                </c:pt>
                <c:pt idx="7">
                  <c:v>from 1985</c:v>
                </c:pt>
              </c:strCache>
            </c:strRef>
          </c:cat>
          <c:val>
            <c:numRef>
              <c:f>Inflation!$F$5:$M$5</c:f>
              <c:numCache>
                <c:formatCode>0.00%</c:formatCode>
                <c:ptCount val="8"/>
                <c:pt idx="0">
                  <c:v>2.1885714285714286E-2</c:v>
                </c:pt>
                <c:pt idx="1">
                  <c:v>2.2661904761904758E-2</c:v>
                </c:pt>
                <c:pt idx="2">
                  <c:v>2.7328571428571428E-2</c:v>
                </c:pt>
                <c:pt idx="3">
                  <c:v>3.0576190476190472E-2</c:v>
                </c:pt>
                <c:pt idx="4">
                  <c:v>4.2366666666666677E-2</c:v>
                </c:pt>
                <c:pt idx="5">
                  <c:v>5.563809523809523E-2</c:v>
                </c:pt>
                <c:pt idx="6">
                  <c:v>6.2776190476190485E-2</c:v>
                </c:pt>
                <c:pt idx="7">
                  <c:v>6.1461904761904773E-2</c:v>
                </c:pt>
              </c:numCache>
            </c:numRef>
          </c:val>
          <c:smooth val="0"/>
          <c:extLst>
            <c:ext xmlns:c16="http://schemas.microsoft.com/office/drawing/2014/chart" uri="{C3380CC4-5D6E-409C-BE32-E72D297353CC}">
              <c16:uniqueId val="{00000001-E3CD-4585-A431-9C3322D2688F}"/>
            </c:ext>
          </c:extLst>
        </c:ser>
        <c:dLbls>
          <c:showLegendKey val="0"/>
          <c:showVal val="0"/>
          <c:showCatName val="0"/>
          <c:showSerName val="0"/>
          <c:showPercent val="0"/>
          <c:showBubbleSize val="0"/>
        </c:dLbls>
        <c:marker val="1"/>
        <c:smooth val="0"/>
        <c:axId val="723307328"/>
        <c:axId val="723307984"/>
      </c:lineChart>
      <c:catAx>
        <c:axId val="723307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3307984"/>
        <c:crosses val="autoZero"/>
        <c:auto val="1"/>
        <c:lblAlgn val="ctr"/>
        <c:lblOffset val="100"/>
        <c:noMultiLvlLbl val="0"/>
      </c:catAx>
      <c:valAx>
        <c:axId val="72330798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33073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215082802880917E-2"/>
          <c:y val="2.4199124987750679E-2"/>
          <c:w val="0.89573339730446189"/>
          <c:h val="0.83028870384542919"/>
        </c:manualLayout>
      </c:layout>
      <c:lineChart>
        <c:grouping val="standard"/>
        <c:varyColors val="0"/>
        <c:ser>
          <c:idx val="1"/>
          <c:order val="0"/>
          <c:tx>
            <c:strRef>
              <c:f>'Will it Last'!$K$19</c:f>
              <c:strCache>
                <c:ptCount val="1"/>
                <c:pt idx="0">
                  <c:v>Retirement Balance</c:v>
                </c:pt>
              </c:strCache>
            </c:strRef>
          </c:tx>
          <c:spPr>
            <a:ln w="22225" cap="rnd" cmpd="sng" algn="ctr">
              <a:solidFill>
                <a:schemeClr val="accent2"/>
              </a:solidFill>
              <a:round/>
            </a:ln>
            <a:effectLst/>
          </c:spPr>
          <c:marker>
            <c:symbol val="none"/>
          </c:marker>
          <c:cat>
            <c:numRef>
              <c:f>'Will it Last'!$J$20:$J$119</c:f>
              <c:numCache>
                <c:formatCode>_(* #,##0_);_(* \(#,##0\);_(* "-"??_);_(@_)</c:formatCode>
                <c:ptCount val="100"/>
                <c:pt idx="0">
                  <c:v>42</c:v>
                </c:pt>
                <c:pt idx="1">
                  <c:v>43</c:v>
                </c:pt>
                <c:pt idx="2">
                  <c:v>44</c:v>
                </c:pt>
                <c:pt idx="3">
                  <c:v>45</c:v>
                </c:pt>
                <c:pt idx="4">
                  <c:v>46</c:v>
                </c:pt>
                <c:pt idx="5">
                  <c:v>47</c:v>
                </c:pt>
                <c:pt idx="6">
                  <c:v>48</c:v>
                </c:pt>
                <c:pt idx="7">
                  <c:v>49</c:v>
                </c:pt>
                <c:pt idx="8">
                  <c:v>50</c:v>
                </c:pt>
                <c:pt idx="9">
                  <c:v>51</c:v>
                </c:pt>
                <c:pt idx="10">
                  <c:v>52</c:v>
                </c:pt>
                <c:pt idx="11">
                  <c:v>53</c:v>
                </c:pt>
                <c:pt idx="12">
                  <c:v>54</c:v>
                </c:pt>
                <c:pt idx="13">
                  <c:v>55</c:v>
                </c:pt>
                <c:pt idx="14">
                  <c:v>56</c:v>
                </c:pt>
                <c:pt idx="15">
                  <c:v>57</c:v>
                </c:pt>
                <c:pt idx="16">
                  <c:v>58</c:v>
                </c:pt>
                <c:pt idx="17">
                  <c:v>59</c:v>
                </c:pt>
                <c:pt idx="18">
                  <c:v>60</c:v>
                </c:pt>
                <c:pt idx="19">
                  <c:v>61</c:v>
                </c:pt>
                <c:pt idx="20">
                  <c:v>62</c:v>
                </c:pt>
                <c:pt idx="21">
                  <c:v>63</c:v>
                </c:pt>
                <c:pt idx="22">
                  <c:v>64</c:v>
                </c:pt>
                <c:pt idx="23">
                  <c:v>65</c:v>
                </c:pt>
                <c:pt idx="24">
                  <c:v>66</c:v>
                </c:pt>
                <c:pt idx="25">
                  <c:v>67</c:v>
                </c:pt>
                <c:pt idx="26">
                  <c:v>68</c:v>
                </c:pt>
                <c:pt idx="27">
                  <c:v>69</c:v>
                </c:pt>
                <c:pt idx="28">
                  <c:v>70</c:v>
                </c:pt>
                <c:pt idx="29">
                  <c:v>71</c:v>
                </c:pt>
                <c:pt idx="30">
                  <c:v>72</c:v>
                </c:pt>
                <c:pt idx="31">
                  <c:v>73</c:v>
                </c:pt>
                <c:pt idx="32">
                  <c:v>74</c:v>
                </c:pt>
                <c:pt idx="33">
                  <c:v>75</c:v>
                </c:pt>
                <c:pt idx="34">
                  <c:v>76</c:v>
                </c:pt>
                <c:pt idx="35">
                  <c:v>77</c:v>
                </c:pt>
                <c:pt idx="36">
                  <c:v>78</c:v>
                </c:pt>
                <c:pt idx="37">
                  <c:v>79</c:v>
                </c:pt>
                <c:pt idx="38">
                  <c:v>80</c:v>
                </c:pt>
                <c:pt idx="39">
                  <c:v>81</c:v>
                </c:pt>
                <c:pt idx="40">
                  <c:v>82</c:v>
                </c:pt>
                <c:pt idx="41">
                  <c:v>83</c:v>
                </c:pt>
                <c:pt idx="42">
                  <c:v>84</c:v>
                </c:pt>
                <c:pt idx="43">
                  <c:v>85</c:v>
                </c:pt>
                <c:pt idx="44">
                  <c:v>86</c:v>
                </c:pt>
                <c:pt idx="45">
                  <c:v>87</c:v>
                </c:pt>
                <c:pt idx="46">
                  <c:v>88</c:v>
                </c:pt>
                <c:pt idx="47">
                  <c:v>89</c:v>
                </c:pt>
                <c:pt idx="48">
                  <c:v>90</c:v>
                </c:pt>
                <c:pt idx="49">
                  <c:v>91</c:v>
                </c:pt>
                <c:pt idx="50">
                  <c:v>92</c:v>
                </c:pt>
                <c:pt idx="51">
                  <c:v>93</c:v>
                </c:pt>
                <c:pt idx="52">
                  <c:v>94</c:v>
                </c:pt>
                <c:pt idx="53">
                  <c:v>95</c:v>
                </c:pt>
                <c:pt idx="54">
                  <c:v>96</c:v>
                </c:pt>
                <c:pt idx="55">
                  <c:v>97</c:v>
                </c:pt>
                <c:pt idx="56">
                  <c:v>98</c:v>
                </c:pt>
                <c:pt idx="57">
                  <c:v>99</c:v>
                </c:pt>
                <c:pt idx="58">
                  <c:v>100</c:v>
                </c:pt>
                <c:pt idx="59">
                  <c:v>101</c:v>
                </c:pt>
                <c:pt idx="60">
                  <c:v>102</c:v>
                </c:pt>
                <c:pt idx="61">
                  <c:v>103</c:v>
                </c:pt>
                <c:pt idx="62">
                  <c:v>104</c:v>
                </c:pt>
                <c:pt idx="63">
                  <c:v>105</c:v>
                </c:pt>
                <c:pt idx="64">
                  <c:v>106</c:v>
                </c:pt>
                <c:pt idx="65">
                  <c:v>107</c:v>
                </c:pt>
                <c:pt idx="66">
                  <c:v>108</c:v>
                </c:pt>
                <c:pt idx="67">
                  <c:v>109</c:v>
                </c:pt>
                <c:pt idx="68">
                  <c:v>110</c:v>
                </c:pt>
                <c:pt idx="69">
                  <c:v>111</c:v>
                </c:pt>
                <c:pt idx="70">
                  <c:v>112</c:v>
                </c:pt>
                <c:pt idx="71">
                  <c:v>113</c:v>
                </c:pt>
                <c:pt idx="72">
                  <c:v>114</c:v>
                </c:pt>
                <c:pt idx="73">
                  <c:v>115</c:v>
                </c:pt>
                <c:pt idx="74">
                  <c:v>116</c:v>
                </c:pt>
                <c:pt idx="75">
                  <c:v>117</c:v>
                </c:pt>
                <c:pt idx="76">
                  <c:v>118</c:v>
                </c:pt>
                <c:pt idx="77">
                  <c:v>119</c:v>
                </c:pt>
                <c:pt idx="78">
                  <c:v>120</c:v>
                </c:pt>
                <c:pt idx="79">
                  <c:v>121</c:v>
                </c:pt>
                <c:pt idx="80">
                  <c:v>122</c:v>
                </c:pt>
                <c:pt idx="81">
                  <c:v>123</c:v>
                </c:pt>
                <c:pt idx="82">
                  <c:v>124</c:v>
                </c:pt>
                <c:pt idx="83">
                  <c:v>125</c:v>
                </c:pt>
                <c:pt idx="84">
                  <c:v>126</c:v>
                </c:pt>
                <c:pt idx="85">
                  <c:v>127</c:v>
                </c:pt>
                <c:pt idx="86">
                  <c:v>128</c:v>
                </c:pt>
                <c:pt idx="87">
                  <c:v>129</c:v>
                </c:pt>
                <c:pt idx="88">
                  <c:v>130</c:v>
                </c:pt>
                <c:pt idx="89">
                  <c:v>131</c:v>
                </c:pt>
                <c:pt idx="90">
                  <c:v>132</c:v>
                </c:pt>
                <c:pt idx="91">
                  <c:v>133</c:v>
                </c:pt>
                <c:pt idx="92">
                  <c:v>134</c:v>
                </c:pt>
                <c:pt idx="93">
                  <c:v>135</c:v>
                </c:pt>
                <c:pt idx="94">
                  <c:v>136</c:v>
                </c:pt>
                <c:pt idx="95">
                  <c:v>137</c:v>
                </c:pt>
                <c:pt idx="96">
                  <c:v>138</c:v>
                </c:pt>
                <c:pt idx="97">
                  <c:v>139</c:v>
                </c:pt>
                <c:pt idx="98">
                  <c:v>140</c:v>
                </c:pt>
                <c:pt idx="99">
                  <c:v>141</c:v>
                </c:pt>
              </c:numCache>
            </c:numRef>
          </c:cat>
          <c:val>
            <c:numRef>
              <c:f>'Will it Last'!$K$20:$K$119</c:f>
              <c:numCache>
                <c:formatCode>_("$"* #,##0_);_("$"* \(#,##0\);_("$"* "-"??_);_(@_)</c:formatCode>
                <c:ptCount val="100"/>
                <c:pt idx="0">
                  <c:v>175551</c:v>
                </c:pt>
                <c:pt idx="1">
                  <c:v>203046.63840000003</c:v>
                </c:pt>
                <c:pt idx="2">
                  <c:v>233797.76038656005</c:v>
                </c:pt>
                <c:pt idx="3">
                  <c:v>268189.81521632877</c:v>
                </c:pt>
                <c:pt idx="4">
                  <c:v>306653.88933794212</c:v>
                </c:pt>
                <c:pt idx="5">
                  <c:v>349672.1098355545</c:v>
                </c:pt>
                <c:pt idx="6">
                  <c:v>397783.68764008419</c:v>
                </c:pt>
                <c:pt idx="7">
                  <c:v>451591.67625667015</c:v>
                </c:pt>
                <c:pt idx="8">
                  <c:v>511770.53072545992</c:v>
                </c:pt>
                <c:pt idx="9">
                  <c:v>579074.56156335445</c:v>
                </c:pt>
                <c:pt idx="10">
                  <c:v>654347.38965245569</c:v>
                </c:pt>
                <c:pt idx="11">
                  <c:v>738532.52058730647</c:v>
                </c:pt>
                <c:pt idx="12">
                  <c:v>832685.17102484358</c:v>
                </c:pt>
                <c:pt idx="13">
                  <c:v>937985.49527418509</c:v>
                </c:pt>
                <c:pt idx="14">
                  <c:v>1055753.3779146487</c:v>
                </c:pt>
                <c:pt idx="15">
                  <c:v>1187464.9778597432</c:v>
                </c:pt>
                <c:pt idx="16">
                  <c:v>1334771.2312383368</c:v>
                </c:pt>
                <c:pt idx="17">
                  <c:v>1499518.5450169558</c:v>
                </c:pt>
                <c:pt idx="18">
                  <c:v>1683771.9407469635</c:v>
                </c:pt>
                <c:pt idx="19">
                  <c:v>1889840.9385314041</c:v>
                </c:pt>
                <c:pt idx="20">
                  <c:v>2120308.5056535224</c:v>
                </c:pt>
                <c:pt idx="21">
                  <c:v>2378063.4327228996</c:v>
                </c:pt>
                <c:pt idx="22">
                  <c:v>2666336.5431572911</c:v>
                </c:pt>
                <c:pt idx="23">
                  <c:v>2988741.1898671146</c:v>
                </c:pt>
                <c:pt idx="24">
                  <c:v>3349318.5467473813</c:v>
                </c:pt>
                <c:pt idx="25">
                  <c:v>3578800.158542363</c:v>
                </c:pt>
                <c:pt idx="26">
                  <c:v>3829437.5958248335</c:v>
                </c:pt>
                <c:pt idx="27">
                  <c:v>4103519.1756279464</c:v>
                </c:pt>
                <c:pt idx="28">
                  <c:v>4403596.3565442171</c:v>
                </c:pt>
                <c:pt idx="29">
                  <c:v>4732514.6140597621</c:v>
                </c:pt>
                <c:pt idx="30">
                  <c:v>5093447.9614255736</c:v>
                </c:pt>
                <c:pt idx="31">
                  <c:v>5489937.5473336978</c:v>
                </c:pt>
                <c:pt idx="32">
                  <c:v>5925934.8127152566</c:v>
                </c:pt>
                <c:pt idx="33">
                  <c:v>6405849.7460699733</c:v>
                </c:pt>
                <c:pt idx="34">
                  <c:v>6934604.8405889403</c:v>
                </c:pt>
                <c:pt idx="35">
                  <c:v>7517695.4277439872</c:v>
                </c:pt>
                <c:pt idx="36">
                  <c:v>8161257.1418832466</c:v>
                </c:pt>
                <c:pt idx="37">
                  <c:v>8872141.3596943934</c:v>
                </c:pt>
                <c:pt idx="38">
                  <c:v>9657999.5582940169</c:v>
                </c:pt>
                <c:pt idx="39">
                  <c:v>10527377.64742586</c:v>
                </c:pt>
                <c:pt idx="40">
                  <c:v>11489821.45620239</c:v>
                </c:pt>
                <c:pt idx="41">
                  <c:v>12555994.694569627</c:v>
                </c:pt>
                <c:pt idx="42">
                  <c:v>13737810.865965847</c:v>
                </c:pt>
                <c:pt idx="43">
                  <c:v>15048580.782439509</c:v>
                </c:pt>
                <c:pt idx="44">
                  <c:v>16503177.528981615</c:v>
                </c:pt>
                <c:pt idx="45">
                  <c:v>18118220.94246275</c:v>
                </c:pt>
                <c:pt idx="46">
                  <c:v>19912283.915085841</c:v>
                </c:pt>
                <c:pt idx="47">
                  <c:v>21906123.105736785</c:v>
                </c:pt>
                <c:pt idx="48">
                  <c:v>24122936.948464572</c:v>
                </c:pt>
                <c:pt idx="49">
                  <c:v>26588654.189383637</c:v>
                </c:pt>
                <c:pt idx="50">
                  <c:v>29332256.565851472</c:v>
                </c:pt>
                <c:pt idx="51">
                  <c:v>32386139.669629112</c:v>
                </c:pt>
                <c:pt idx="52">
                  <c:v>35786516.514243737</c:v>
                </c:pt>
                <c:pt idx="53">
                  <c:v>39573868.861939028</c:v>
                </c:pt>
                <c:pt idx="54">
                  <c:v>43793451.964128166</c:v>
                </c:pt>
                <c:pt idx="55">
                  <c:v>48495859.038658172</c:v>
                </c:pt>
                <c:pt idx="56">
                  <c:v>53737652.555843711</c:v>
                </c:pt>
                <c:pt idx="57">
                  <c:v>59582070.242516324</c:v>
                </c:pt>
                <c:pt idx="58">
                  <c:v>66099814.649757154</c:v>
                </c:pt>
                <c:pt idx="59">
                  <c:v>73369936.177274272</c:v>
                </c:pt>
                <c:pt idx="60">
                  <c:v>81480820.618676916</c:v>
                </c:pt>
                <c:pt idx="61">
                  <c:v>90531293.601870105</c:v>
                </c:pt>
                <c:pt idx="62">
                  <c:v>100631855.76386328</c:v>
                </c:pt>
                <c:pt idx="63">
                  <c:v>111906064.13781959</c:v>
                </c:pt>
                <c:pt idx="64">
                  <c:v>124492077.06270686</c:v>
                </c:pt>
                <c:pt idx="65">
                  <c:v>138544381.97541568</c:v>
                </c:pt>
                <c:pt idx="66">
                  <c:v>154235727.73737466</c:v>
                </c:pt>
                <c:pt idx="67">
                  <c:v>171759285.7112481</c:v>
                </c:pt>
                <c:pt idx="68">
                  <c:v>191331066.67037982</c:v>
                </c:pt>
                <c:pt idx="69">
                  <c:v>213192623.83018586</c:v>
                </c:pt>
                <c:pt idx="70">
                  <c:v>237614075.87689012</c:v>
                </c:pt>
                <c:pt idx="71">
                  <c:v>264897487.87979174</c:v>
                </c:pt>
                <c:pt idx="72">
                  <c:v>295380652.4589237</c:v>
                </c:pt>
                <c:pt idx="73">
                  <c:v>329441318.59673482</c:v>
                </c:pt>
                <c:pt idx="74">
                  <c:v>367501921.09318304</c:v>
                </c:pt>
                <c:pt idx="75">
                  <c:v>410034869.93869615</c:v>
                </c:pt>
                <c:pt idx="76">
                  <c:v>457568465.89748889</c:v>
                </c:pt>
                <c:pt idx="77">
                  <c:v>510693516.44269258</c:v>
                </c:pt>
                <c:pt idx="78">
                  <c:v>570070734.96303427</c:v>
                </c:pt>
                <c:pt idx="79">
                  <c:v>636439015.97843134</c:v>
                </c:pt>
                <c:pt idx="80">
                  <c:v>710624690.08189929</c:v>
                </c:pt>
                <c:pt idx="81">
                  <c:v>793551874.60523629</c:v>
                </c:pt>
                <c:pt idx="82">
                  <c:v>886254049.7399714</c:v>
                </c:pt>
                <c:pt idx="83">
                  <c:v>989887005.20519221</c:v>
                </c:pt>
                <c:pt idx="84">
                  <c:v>1105743319.7326317</c:v>
                </c:pt>
                <c:pt idx="85">
                  <c:v>1235268554.8521209</c:v>
                </c:pt>
                <c:pt idx="86">
                  <c:v>1380079365.9480309</c:v>
                </c:pt>
                <c:pt idx="87">
                  <c:v>1541983757.588948</c:v>
                </c:pt>
                <c:pt idx="88">
                  <c:v>1723003737.0098054</c:v>
                </c:pt>
                <c:pt idx="89">
                  <c:v>1925400649.6848962</c:v>
                </c:pt>
                <c:pt idx="90">
                  <c:v>2151703514.5483909</c:v>
                </c:pt>
                <c:pt idx="91">
                  <c:v>2404740714.017592</c:v>
                </c:pt>
                <c:pt idx="92">
                  <c:v>2687675436.0244265</c:v>
                </c:pt>
                <c:pt idx="93">
                  <c:v>3004045312.2896876</c:v>
                </c:pt>
                <c:pt idx="94">
                  <c:v>3357806749.6717944</c:v>
                </c:pt>
                <c:pt idx="95">
                  <c:v>3753384510.2465949</c:v>
                </c:pt>
                <c:pt idx="96">
                  <c:v>4195727161.5643439</c:v>
                </c:pt>
                <c:pt idx="97">
                  <c:v>4690369092.1090784</c:v>
                </c:pt>
                <c:pt idx="98">
                  <c:v>5243499869.2764683</c:v>
                </c:pt>
                <c:pt idx="99">
                  <c:v>5862041809.2202969</c:v>
                </c:pt>
              </c:numCache>
            </c:numRef>
          </c:val>
          <c:smooth val="0"/>
          <c:extLst>
            <c:ext xmlns:c16="http://schemas.microsoft.com/office/drawing/2014/chart" uri="{C3380CC4-5D6E-409C-BE32-E72D297353CC}">
              <c16:uniqueId val="{00000000-CD4F-4A26-817D-8E19991FA3E5}"/>
            </c:ext>
          </c:extLst>
        </c:ser>
        <c:ser>
          <c:idx val="2"/>
          <c:order val="1"/>
          <c:tx>
            <c:strRef>
              <c:f>'Will it Last'!$L$19</c:f>
              <c:strCache>
                <c:ptCount val="1"/>
                <c:pt idx="0">
                  <c:v> Yearly Withdrawals </c:v>
                </c:pt>
              </c:strCache>
            </c:strRef>
          </c:tx>
          <c:spPr>
            <a:ln w="22225" cap="rnd" cmpd="sng" algn="ctr">
              <a:solidFill>
                <a:schemeClr val="accent3"/>
              </a:solidFill>
              <a:round/>
            </a:ln>
            <a:effectLst/>
          </c:spPr>
          <c:marker>
            <c:symbol val="none"/>
          </c:marker>
          <c:cat>
            <c:numRef>
              <c:f>'Will it Last'!$J$20:$J$119</c:f>
              <c:numCache>
                <c:formatCode>_(* #,##0_);_(* \(#,##0\);_(* "-"??_);_(@_)</c:formatCode>
                <c:ptCount val="100"/>
                <c:pt idx="0">
                  <c:v>42</c:v>
                </c:pt>
                <c:pt idx="1">
                  <c:v>43</c:v>
                </c:pt>
                <c:pt idx="2">
                  <c:v>44</c:v>
                </c:pt>
                <c:pt idx="3">
                  <c:v>45</c:v>
                </c:pt>
                <c:pt idx="4">
                  <c:v>46</c:v>
                </c:pt>
                <c:pt idx="5">
                  <c:v>47</c:v>
                </c:pt>
                <c:pt idx="6">
                  <c:v>48</c:v>
                </c:pt>
                <c:pt idx="7">
                  <c:v>49</c:v>
                </c:pt>
                <c:pt idx="8">
                  <c:v>50</c:v>
                </c:pt>
                <c:pt idx="9">
                  <c:v>51</c:v>
                </c:pt>
                <c:pt idx="10">
                  <c:v>52</c:v>
                </c:pt>
                <c:pt idx="11">
                  <c:v>53</c:v>
                </c:pt>
                <c:pt idx="12">
                  <c:v>54</c:v>
                </c:pt>
                <c:pt idx="13">
                  <c:v>55</c:v>
                </c:pt>
                <c:pt idx="14">
                  <c:v>56</c:v>
                </c:pt>
                <c:pt idx="15">
                  <c:v>57</c:v>
                </c:pt>
                <c:pt idx="16">
                  <c:v>58</c:v>
                </c:pt>
                <c:pt idx="17">
                  <c:v>59</c:v>
                </c:pt>
                <c:pt idx="18">
                  <c:v>60</c:v>
                </c:pt>
                <c:pt idx="19">
                  <c:v>61</c:v>
                </c:pt>
                <c:pt idx="20">
                  <c:v>62</c:v>
                </c:pt>
                <c:pt idx="21">
                  <c:v>63</c:v>
                </c:pt>
                <c:pt idx="22">
                  <c:v>64</c:v>
                </c:pt>
                <c:pt idx="23">
                  <c:v>65</c:v>
                </c:pt>
                <c:pt idx="24">
                  <c:v>66</c:v>
                </c:pt>
                <c:pt idx="25">
                  <c:v>67</c:v>
                </c:pt>
                <c:pt idx="26">
                  <c:v>68</c:v>
                </c:pt>
                <c:pt idx="27">
                  <c:v>69</c:v>
                </c:pt>
                <c:pt idx="28">
                  <c:v>70</c:v>
                </c:pt>
                <c:pt idx="29">
                  <c:v>71</c:v>
                </c:pt>
                <c:pt idx="30">
                  <c:v>72</c:v>
                </c:pt>
                <c:pt idx="31">
                  <c:v>73</c:v>
                </c:pt>
                <c:pt idx="32">
                  <c:v>74</c:v>
                </c:pt>
                <c:pt idx="33">
                  <c:v>75</c:v>
                </c:pt>
                <c:pt idx="34">
                  <c:v>76</c:v>
                </c:pt>
                <c:pt idx="35">
                  <c:v>77</c:v>
                </c:pt>
                <c:pt idx="36">
                  <c:v>78</c:v>
                </c:pt>
                <c:pt idx="37">
                  <c:v>79</c:v>
                </c:pt>
                <c:pt idx="38">
                  <c:v>80</c:v>
                </c:pt>
                <c:pt idx="39">
                  <c:v>81</c:v>
                </c:pt>
                <c:pt idx="40">
                  <c:v>82</c:v>
                </c:pt>
                <c:pt idx="41">
                  <c:v>83</c:v>
                </c:pt>
                <c:pt idx="42">
                  <c:v>84</c:v>
                </c:pt>
                <c:pt idx="43">
                  <c:v>85</c:v>
                </c:pt>
                <c:pt idx="44">
                  <c:v>86</c:v>
                </c:pt>
                <c:pt idx="45">
                  <c:v>87</c:v>
                </c:pt>
                <c:pt idx="46">
                  <c:v>88</c:v>
                </c:pt>
                <c:pt idx="47">
                  <c:v>89</c:v>
                </c:pt>
                <c:pt idx="48">
                  <c:v>90</c:v>
                </c:pt>
                <c:pt idx="49">
                  <c:v>91</c:v>
                </c:pt>
                <c:pt idx="50">
                  <c:v>92</c:v>
                </c:pt>
                <c:pt idx="51">
                  <c:v>93</c:v>
                </c:pt>
                <c:pt idx="52">
                  <c:v>94</c:v>
                </c:pt>
                <c:pt idx="53">
                  <c:v>95</c:v>
                </c:pt>
                <c:pt idx="54">
                  <c:v>96</c:v>
                </c:pt>
                <c:pt idx="55">
                  <c:v>97</c:v>
                </c:pt>
                <c:pt idx="56">
                  <c:v>98</c:v>
                </c:pt>
                <c:pt idx="57">
                  <c:v>99</c:v>
                </c:pt>
                <c:pt idx="58">
                  <c:v>100</c:v>
                </c:pt>
                <c:pt idx="59">
                  <c:v>101</c:v>
                </c:pt>
                <c:pt idx="60">
                  <c:v>102</c:v>
                </c:pt>
                <c:pt idx="61">
                  <c:v>103</c:v>
                </c:pt>
                <c:pt idx="62">
                  <c:v>104</c:v>
                </c:pt>
                <c:pt idx="63">
                  <c:v>105</c:v>
                </c:pt>
                <c:pt idx="64">
                  <c:v>106</c:v>
                </c:pt>
                <c:pt idx="65">
                  <c:v>107</c:v>
                </c:pt>
                <c:pt idx="66">
                  <c:v>108</c:v>
                </c:pt>
                <c:pt idx="67">
                  <c:v>109</c:v>
                </c:pt>
                <c:pt idx="68">
                  <c:v>110</c:v>
                </c:pt>
                <c:pt idx="69">
                  <c:v>111</c:v>
                </c:pt>
                <c:pt idx="70">
                  <c:v>112</c:v>
                </c:pt>
                <c:pt idx="71">
                  <c:v>113</c:v>
                </c:pt>
                <c:pt idx="72">
                  <c:v>114</c:v>
                </c:pt>
                <c:pt idx="73">
                  <c:v>115</c:v>
                </c:pt>
                <c:pt idx="74">
                  <c:v>116</c:v>
                </c:pt>
                <c:pt idx="75">
                  <c:v>117</c:v>
                </c:pt>
                <c:pt idx="76">
                  <c:v>118</c:v>
                </c:pt>
                <c:pt idx="77">
                  <c:v>119</c:v>
                </c:pt>
                <c:pt idx="78">
                  <c:v>120</c:v>
                </c:pt>
                <c:pt idx="79">
                  <c:v>121</c:v>
                </c:pt>
                <c:pt idx="80">
                  <c:v>122</c:v>
                </c:pt>
                <c:pt idx="81">
                  <c:v>123</c:v>
                </c:pt>
                <c:pt idx="82">
                  <c:v>124</c:v>
                </c:pt>
                <c:pt idx="83">
                  <c:v>125</c:v>
                </c:pt>
                <c:pt idx="84">
                  <c:v>126</c:v>
                </c:pt>
                <c:pt idx="85">
                  <c:v>127</c:v>
                </c:pt>
                <c:pt idx="86">
                  <c:v>128</c:v>
                </c:pt>
                <c:pt idx="87">
                  <c:v>129</c:v>
                </c:pt>
                <c:pt idx="88">
                  <c:v>130</c:v>
                </c:pt>
                <c:pt idx="89">
                  <c:v>131</c:v>
                </c:pt>
                <c:pt idx="90">
                  <c:v>132</c:v>
                </c:pt>
                <c:pt idx="91">
                  <c:v>133</c:v>
                </c:pt>
                <c:pt idx="92">
                  <c:v>134</c:v>
                </c:pt>
                <c:pt idx="93">
                  <c:v>135</c:v>
                </c:pt>
                <c:pt idx="94">
                  <c:v>136</c:v>
                </c:pt>
                <c:pt idx="95">
                  <c:v>137</c:v>
                </c:pt>
                <c:pt idx="96">
                  <c:v>138</c:v>
                </c:pt>
                <c:pt idx="97">
                  <c:v>139</c:v>
                </c:pt>
                <c:pt idx="98">
                  <c:v>140</c:v>
                </c:pt>
                <c:pt idx="99">
                  <c:v>141</c:v>
                </c:pt>
              </c:numCache>
            </c:numRef>
          </c:cat>
          <c:val>
            <c:numRef>
              <c:f>'Will it Last'!$L$20:$L$119</c:f>
              <c:numCache>
                <c:formatCode>_("$"* #,##0.00_);_("$"* \(#,##0.00\);_("$"* "-"??_);_(@_)</c:formatCode>
                <c:ptCount val="100"/>
                <c:pt idx="0">
                  <c:v>69012</c:v>
                </c:pt>
                <c:pt idx="1">
                  <c:v>71496.432000000001</c:v>
                </c:pt>
                <c:pt idx="2">
                  <c:v>74070.303551999998</c:v>
                </c:pt>
                <c:pt idx="3">
                  <c:v>76736.834479872006</c:v>
                </c:pt>
                <c:pt idx="4">
                  <c:v>79499.360521147406</c:v>
                </c:pt>
                <c:pt idx="5">
                  <c:v>82361.33749990871</c:v>
                </c:pt>
                <c:pt idx="6">
                  <c:v>85326.34564990543</c:v>
                </c:pt>
                <c:pt idx="7">
                  <c:v>88398.094093302032</c:v>
                </c:pt>
                <c:pt idx="8">
                  <c:v>91580.42548066091</c:v>
                </c:pt>
                <c:pt idx="9">
                  <c:v>94877.320797964712</c:v>
                </c:pt>
                <c:pt idx="10">
                  <c:v>98292.904346691445</c:v>
                </c:pt>
                <c:pt idx="11">
                  <c:v>101831.44890317234</c:v>
                </c:pt>
                <c:pt idx="12">
                  <c:v>105497.38106368654</c:v>
                </c:pt>
                <c:pt idx="13">
                  <c:v>109295.28678197926</c:v>
                </c:pt>
                <c:pt idx="14">
                  <c:v>113229.91710613051</c:v>
                </c:pt>
                <c:pt idx="15">
                  <c:v>117306.19412195121</c:v>
                </c:pt>
                <c:pt idx="16">
                  <c:v>121529.21711034146</c:v>
                </c:pt>
                <c:pt idx="17">
                  <c:v>125904.26892631376</c:v>
                </c:pt>
                <c:pt idx="18">
                  <c:v>130436.82260766106</c:v>
                </c:pt>
                <c:pt idx="19">
                  <c:v>135132.54822153685</c:v>
                </c:pt>
                <c:pt idx="20">
                  <c:v>139997.3199575122</c:v>
                </c:pt>
                <c:pt idx="21">
                  <c:v>145037.22347598264</c:v>
                </c:pt>
                <c:pt idx="22">
                  <c:v>150258.56352111802</c:v>
                </c:pt>
                <c:pt idx="23">
                  <c:v>155667.87180787828</c:v>
                </c:pt>
                <c:pt idx="24">
                  <c:v>161271.9151929619</c:v>
                </c:pt>
                <c:pt idx="25">
                  <c:v>167077.70413990854</c:v>
                </c:pt>
                <c:pt idx="26">
                  <c:v>173092.50148894524</c:v>
                </c:pt>
                <c:pt idx="27">
                  <c:v>179323.83154254727</c:v>
                </c:pt>
                <c:pt idx="28">
                  <c:v>185779.48947807896</c:v>
                </c:pt>
                <c:pt idx="29">
                  <c:v>192467.55109928982</c:v>
                </c:pt>
                <c:pt idx="30">
                  <c:v>199396.38293886426</c:v>
                </c:pt>
                <c:pt idx="31">
                  <c:v>206574.65272466338</c:v>
                </c:pt>
                <c:pt idx="32">
                  <c:v>214011.34022275126</c:v>
                </c:pt>
                <c:pt idx="33">
                  <c:v>221715.74847077031</c:v>
                </c:pt>
                <c:pt idx="34">
                  <c:v>229697.51541571805</c:v>
                </c:pt>
                <c:pt idx="35">
                  <c:v>237966.6259706839</c:v>
                </c:pt>
                <c:pt idx="36">
                  <c:v>246533.42450562853</c:v>
                </c:pt>
                <c:pt idx="37">
                  <c:v>255408.62778783115</c:v>
                </c:pt>
                <c:pt idx="38">
                  <c:v>264603.33838819311</c:v>
                </c:pt>
                <c:pt idx="39">
                  <c:v>274129.05857016804</c:v>
                </c:pt>
                <c:pt idx="40">
                  <c:v>283997.70467869408</c:v>
                </c:pt>
                <c:pt idx="41">
                  <c:v>294221.62204712705</c:v>
                </c:pt>
                <c:pt idx="42">
                  <c:v>304813.60044082365</c:v>
                </c:pt>
                <c:pt idx="43">
                  <c:v>315786.89005669329</c:v>
                </c:pt>
                <c:pt idx="44">
                  <c:v>327155.21809873427</c:v>
                </c:pt>
                <c:pt idx="45">
                  <c:v>338932.80595028872</c:v>
                </c:pt>
                <c:pt idx="46">
                  <c:v>351134.38696449914</c:v>
                </c:pt>
                <c:pt idx="47">
                  <c:v>363775.22489522112</c:v>
                </c:pt>
                <c:pt idx="48">
                  <c:v>376871.13299144909</c:v>
                </c:pt>
                <c:pt idx="49">
                  <c:v>390438.49377914128</c:v>
                </c:pt>
                <c:pt idx="50">
                  <c:v>404494.27955519035</c:v>
                </c:pt>
                <c:pt idx="51">
                  <c:v>419056.07361917722</c:v>
                </c:pt>
                <c:pt idx="52">
                  <c:v>434142.0922694676</c:v>
                </c:pt>
                <c:pt idx="53">
                  <c:v>449771.20759116847</c:v>
                </c:pt>
                <c:pt idx="54">
                  <c:v>465962.97106445057</c:v>
                </c:pt>
                <c:pt idx="55">
                  <c:v>482737.63802277081</c:v>
                </c:pt>
                <c:pt idx="56">
                  <c:v>500116.19299159059</c:v>
                </c:pt>
                <c:pt idx="57">
                  <c:v>518120.37593928789</c:v>
                </c:pt>
                <c:pt idx="58">
                  <c:v>536772.70947310224</c:v>
                </c:pt>
                <c:pt idx="59">
                  <c:v>556096.52701413399</c:v>
                </c:pt>
                <c:pt idx="60">
                  <c:v>576116.00198664283</c:v>
                </c:pt>
                <c:pt idx="61">
                  <c:v>596856.17805816198</c:v>
                </c:pt>
                <c:pt idx="62">
                  <c:v>618343.00046825584</c:v>
                </c:pt>
                <c:pt idx="63">
                  <c:v>640603.34848511312</c:v>
                </c:pt>
                <c:pt idx="64">
                  <c:v>663665.0690305772</c:v>
                </c:pt>
                <c:pt idx="65">
                  <c:v>687557.01151567802</c:v>
                </c:pt>
                <c:pt idx="66">
                  <c:v>712309.06393024244</c:v>
                </c:pt>
                <c:pt idx="67">
                  <c:v>737952.19023173116</c:v>
                </c:pt>
                <c:pt idx="68">
                  <c:v>764518.46908007353</c:v>
                </c:pt>
                <c:pt idx="69">
                  <c:v>792041.13396695617</c:v>
                </c:pt>
                <c:pt idx="70">
                  <c:v>820554.61478976661</c:v>
                </c:pt>
                <c:pt idx="71">
                  <c:v>850094.58092219825</c:v>
                </c:pt>
                <c:pt idx="72">
                  <c:v>880697.98583539738</c:v>
                </c:pt>
                <c:pt idx="73">
                  <c:v>912403.11332547176</c:v>
                </c:pt>
                <c:pt idx="74">
                  <c:v>945249.62540518877</c:v>
                </c:pt>
                <c:pt idx="75">
                  <c:v>979278.61191977561</c:v>
                </c:pt>
                <c:pt idx="76">
                  <c:v>1014532.6419488876</c:v>
                </c:pt>
                <c:pt idx="77">
                  <c:v>1051055.8170590475</c:v>
                </c:pt>
                <c:pt idx="78">
                  <c:v>1088893.8264731732</c:v>
                </c:pt>
                <c:pt idx="79">
                  <c:v>1128094.0042262075</c:v>
                </c:pt>
                <c:pt idx="80">
                  <c:v>1168705.388378351</c:v>
                </c:pt>
                <c:pt idx="81">
                  <c:v>1210778.7823599717</c:v>
                </c:pt>
                <c:pt idx="82">
                  <c:v>1254366.8185249306</c:v>
                </c:pt>
                <c:pt idx="83">
                  <c:v>1299524.0239918281</c:v>
                </c:pt>
                <c:pt idx="84">
                  <c:v>1346306.8888555339</c:v>
                </c:pt>
                <c:pt idx="85">
                  <c:v>1394773.9368543332</c:v>
                </c:pt>
                <c:pt idx="86">
                  <c:v>1444985.7985810891</c:v>
                </c:pt>
                <c:pt idx="87">
                  <c:v>1497005.2873300083</c:v>
                </c:pt>
                <c:pt idx="88">
                  <c:v>1550897.4776738887</c:v>
                </c:pt>
                <c:pt idx="89">
                  <c:v>1606729.7868701487</c:v>
                </c:pt>
                <c:pt idx="90">
                  <c:v>1664572.059197474</c:v>
                </c:pt>
                <c:pt idx="91">
                  <c:v>1724496.6533285831</c:v>
                </c:pt>
                <c:pt idx="92">
                  <c:v>1786578.5328484122</c:v>
                </c:pt>
                <c:pt idx="93">
                  <c:v>1850895.3600309552</c:v>
                </c:pt>
                <c:pt idx="94">
                  <c:v>1917527.5929920697</c:v>
                </c:pt>
                <c:pt idx="95">
                  <c:v>1986558.5863397843</c:v>
                </c:pt>
                <c:pt idx="96">
                  <c:v>2058074.6954480165</c:v>
                </c:pt>
                <c:pt idx="97">
                  <c:v>2132165.3844841453</c:v>
                </c:pt>
                <c:pt idx="98">
                  <c:v>2208923.3383255745</c:v>
                </c:pt>
                <c:pt idx="99">
                  <c:v>2288444.5785052953</c:v>
                </c:pt>
              </c:numCache>
            </c:numRef>
          </c:val>
          <c:smooth val="0"/>
          <c:extLst>
            <c:ext xmlns:c16="http://schemas.microsoft.com/office/drawing/2014/chart" uri="{C3380CC4-5D6E-409C-BE32-E72D297353CC}">
              <c16:uniqueId val="{00000001-CD4F-4A26-817D-8E19991FA3E5}"/>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183046144"/>
        <c:axId val="183047680"/>
      </c:lineChart>
      <c:catAx>
        <c:axId val="183046144"/>
        <c:scaling>
          <c:orientation val="minMax"/>
        </c:scaling>
        <c:delete val="0"/>
        <c:axPos val="b"/>
        <c:numFmt formatCode="_(* #,##0_);_(* \(#,##0\);_(* &quot;-&quot;??_);_(@_)"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spc="20" baseline="0">
                <a:solidFill>
                  <a:schemeClr val="dk1">
                    <a:lumMod val="65000"/>
                    <a:lumOff val="35000"/>
                  </a:schemeClr>
                </a:solidFill>
                <a:latin typeface="+mn-lt"/>
                <a:ea typeface="+mn-ea"/>
                <a:cs typeface="+mn-cs"/>
              </a:defRPr>
            </a:pPr>
            <a:endParaRPr lang="en-US"/>
          </a:p>
        </c:txPr>
        <c:crossAx val="183047680"/>
        <c:crosses val="autoZero"/>
        <c:auto val="1"/>
        <c:lblAlgn val="ctr"/>
        <c:lblOffset val="100"/>
        <c:noMultiLvlLbl val="0"/>
      </c:catAx>
      <c:valAx>
        <c:axId val="183047680"/>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spc="20" baseline="0">
                <a:solidFill>
                  <a:schemeClr val="dk1">
                    <a:lumMod val="65000"/>
                    <a:lumOff val="35000"/>
                  </a:schemeClr>
                </a:solidFill>
                <a:latin typeface="+mn-lt"/>
                <a:ea typeface="+mn-ea"/>
                <a:cs typeface="+mn-cs"/>
              </a:defRPr>
            </a:pPr>
            <a:endParaRPr lang="en-US"/>
          </a:p>
        </c:txPr>
        <c:crossAx val="183046144"/>
        <c:crosses val="autoZero"/>
        <c:crossBetween val="between"/>
      </c:valAx>
      <c:spPr>
        <a:gradFill>
          <a:gsLst>
            <a:gs pos="100000">
              <a:schemeClr val="lt1">
                <a:lumMod val="95000"/>
              </a:schemeClr>
            </a:gs>
            <a:gs pos="0">
              <a:schemeClr val="lt1"/>
            </a:gs>
          </a:gsLst>
          <a:lin ang="5400000" scaled="0"/>
        </a:grad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5</xdr:col>
      <xdr:colOff>194310</xdr:colOff>
      <xdr:row>0</xdr:row>
      <xdr:rowOff>186690</xdr:rowOff>
    </xdr:from>
    <xdr:to>
      <xdr:col>10</xdr:col>
      <xdr:colOff>403860</xdr:colOff>
      <xdr:row>26</xdr:row>
      <xdr:rowOff>93345</xdr:rowOff>
    </xdr:to>
    <xdr:graphicFrame macro="">
      <xdr:nvGraphicFramePr>
        <xdr:cNvPr id="2" name="Chart 1" title="Chart">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10583</xdr:colOff>
      <xdr:row>1</xdr:row>
      <xdr:rowOff>0</xdr:rowOff>
    </xdr:from>
    <xdr:to>
      <xdr:col>10</xdr:col>
      <xdr:colOff>1429</xdr:colOff>
      <xdr:row>10</xdr:row>
      <xdr:rowOff>85950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583" y="266700"/>
          <a:ext cx="10430246" cy="1769970"/>
        </a:xfrm>
        <a:prstGeom prst="rect">
          <a:avLst/>
        </a:prstGeom>
      </xdr:spPr>
    </xdr:pic>
    <xdr:clientData/>
  </xdr:twoCellAnchor>
  <xdr:twoCellAnchor>
    <xdr:from>
      <xdr:col>1</xdr:col>
      <xdr:colOff>1259416</xdr:colOff>
      <xdr:row>13</xdr:row>
      <xdr:rowOff>84666</xdr:rowOff>
    </xdr:from>
    <xdr:to>
      <xdr:col>11</xdr:col>
      <xdr:colOff>931333</xdr:colOff>
      <xdr:row>15</xdr:row>
      <xdr:rowOff>105834</xdr:rowOff>
    </xdr:to>
    <xdr:sp macro="" textlink="">
      <xdr:nvSpPr>
        <xdr:cNvPr id="3" name="Isosceles Triangle 2">
          <a:extLst>
            <a:ext uri="{FF2B5EF4-FFF2-40B4-BE49-F238E27FC236}">
              <a16:creationId xmlns:a16="http://schemas.microsoft.com/office/drawing/2014/main" id="{00000000-0008-0000-0400-000003000000}"/>
            </a:ext>
          </a:extLst>
        </xdr:cNvPr>
        <xdr:cNvSpPr/>
      </xdr:nvSpPr>
      <xdr:spPr>
        <a:xfrm rot="16200000">
          <a:off x="6807411" y="-2422949"/>
          <a:ext cx="432648" cy="10598997"/>
        </a:xfrm>
        <a:prstGeom prst="triangle">
          <a:avLst/>
        </a:prstGeom>
        <a:gradFill flip="none" rotWithShape="1">
          <a:gsLst>
            <a:gs pos="0">
              <a:srgbClr val="00B050"/>
            </a:gs>
            <a:gs pos="100000">
              <a:schemeClr val="accent2">
                <a:lumMod val="75000"/>
              </a:schemeClr>
            </a:gs>
          </a:gsLst>
          <a:lin ang="5400000" scaled="1"/>
          <a:tileRect/>
        </a:gra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792480</xdr:colOff>
      <xdr:row>5</xdr:row>
      <xdr:rowOff>175260</xdr:rowOff>
    </xdr:from>
    <xdr:to>
      <xdr:col>14</xdr:col>
      <xdr:colOff>99060</xdr:colOff>
      <xdr:row>24</xdr:row>
      <xdr:rowOff>53340</xdr:rowOff>
    </xdr:to>
    <xdr:graphicFrame macro="">
      <xdr:nvGraphicFramePr>
        <xdr:cNvPr id="2" name="Chart 1">
          <a:extLst>
            <a:ext uri="{FF2B5EF4-FFF2-40B4-BE49-F238E27FC236}">
              <a16:creationId xmlns:a16="http://schemas.microsoft.com/office/drawing/2014/main" id="{CF706D27-B959-443C-8942-20D0FE0F9F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63498</xdr:colOff>
      <xdr:row>18</xdr:row>
      <xdr:rowOff>0</xdr:rowOff>
    </xdr:from>
    <xdr:to>
      <xdr:col>8</xdr:col>
      <xdr:colOff>1386416</xdr:colOff>
      <xdr:row>45</xdr:row>
      <xdr:rowOff>84667</xdr:rowOff>
    </xdr:to>
    <xdr:graphicFrame macro="">
      <xdr:nvGraphicFramePr>
        <xdr:cNvPr id="2" name="Chart 1">
          <a:extLst>
            <a:ext uri="{FF2B5EF4-FFF2-40B4-BE49-F238E27FC236}">
              <a16:creationId xmlns:a16="http://schemas.microsoft.com/office/drawing/2014/main" id="{16E11403-BC48-4772-B93A-3CE51C7004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macrotrends.net/countries/USA/united-states/inflation-rate-cpi"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hyperlink" Target="https://lifeandmyfinances.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lifeandmyfinances.co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02"/>
  <sheetViews>
    <sheetView workbookViewId="0">
      <selection activeCell="B20" sqref="B20"/>
    </sheetView>
  </sheetViews>
  <sheetFormatPr defaultColWidth="14.42578125" defaultRowHeight="12.75" customHeight="1" x14ac:dyDescent="0.2"/>
  <cols>
    <col min="1" max="1" width="17.28515625" customWidth="1"/>
    <col min="2" max="2" width="31.28515625" customWidth="1"/>
    <col min="3" max="3" width="11.140625" bestFit="1" customWidth="1"/>
    <col min="4" max="4" width="10.5703125" customWidth="1"/>
    <col min="5" max="5" width="44.7109375" customWidth="1"/>
    <col min="6" max="20" width="17.28515625" customWidth="1"/>
  </cols>
  <sheetData>
    <row r="1" spans="1:5" ht="12.75" customHeight="1" x14ac:dyDescent="0.2">
      <c r="A1" s="15" t="s">
        <v>1</v>
      </c>
      <c r="C1" s="3"/>
      <c r="D1" s="3"/>
    </row>
    <row r="2" spans="1:5" ht="25.5" x14ac:dyDescent="0.2">
      <c r="A2" s="1"/>
      <c r="B2" s="18" t="s">
        <v>3</v>
      </c>
      <c r="C2" s="19" t="s">
        <v>114</v>
      </c>
      <c r="D2" s="19" t="s">
        <v>115</v>
      </c>
      <c r="E2" s="17" t="s">
        <v>33</v>
      </c>
    </row>
    <row r="3" spans="1:5" x14ac:dyDescent="0.2">
      <c r="A3" s="2" t="s">
        <v>150</v>
      </c>
      <c r="B3" s="2" t="s">
        <v>250</v>
      </c>
      <c r="C3" s="6"/>
      <c r="D3" s="6">
        <f t="shared" ref="D3:D10" si="0">C3/12</f>
        <v>0</v>
      </c>
      <c r="E3" s="7"/>
    </row>
    <row r="4" spans="1:5" x14ac:dyDescent="0.2">
      <c r="A4" s="2" t="s">
        <v>14</v>
      </c>
      <c r="B4" s="2" t="s">
        <v>249</v>
      </c>
      <c r="C4" s="6"/>
      <c r="D4" s="6">
        <f t="shared" si="0"/>
        <v>0</v>
      </c>
      <c r="E4" s="7"/>
    </row>
    <row r="5" spans="1:5" ht="12.75" customHeight="1" x14ac:dyDescent="0.2">
      <c r="A5" s="2" t="s">
        <v>251</v>
      </c>
      <c r="B5" s="2" t="s">
        <v>252</v>
      </c>
      <c r="C5" s="6"/>
      <c r="D5" s="6">
        <f t="shared" si="0"/>
        <v>0</v>
      </c>
      <c r="E5" s="58"/>
    </row>
    <row r="6" spans="1:5" ht="12.75" customHeight="1" x14ac:dyDescent="0.2">
      <c r="A6" s="2" t="s">
        <v>151</v>
      </c>
      <c r="B6" s="2"/>
      <c r="C6" s="6"/>
      <c r="D6" s="6">
        <f t="shared" si="0"/>
        <v>0</v>
      </c>
      <c r="E6" s="59"/>
    </row>
    <row r="7" spans="1:5" ht="12.75" customHeight="1" x14ac:dyDescent="0.2">
      <c r="A7" s="2" t="s">
        <v>31</v>
      </c>
      <c r="B7" s="2"/>
      <c r="C7" s="6"/>
      <c r="D7" s="6">
        <f t="shared" si="0"/>
        <v>0</v>
      </c>
      <c r="E7" s="58"/>
    </row>
    <row r="8" spans="1:5" ht="12.75" customHeight="1" x14ac:dyDescent="0.2">
      <c r="A8" s="2" t="s">
        <v>119</v>
      </c>
      <c r="B8" s="2"/>
      <c r="C8" s="6"/>
      <c r="D8" s="6">
        <f t="shared" si="0"/>
        <v>0</v>
      </c>
      <c r="E8" s="58"/>
    </row>
    <row r="9" spans="1:5" ht="12.75" customHeight="1" x14ac:dyDescent="0.2">
      <c r="A9" s="2" t="s">
        <v>119</v>
      </c>
      <c r="B9" s="58"/>
      <c r="C9" s="58"/>
      <c r="D9" s="109">
        <f t="shared" si="0"/>
        <v>0</v>
      </c>
      <c r="E9" s="58"/>
    </row>
    <row r="10" spans="1:5" ht="12.75" customHeight="1" x14ac:dyDescent="0.2">
      <c r="A10" s="2" t="s">
        <v>119</v>
      </c>
      <c r="B10" s="2"/>
      <c r="C10" s="110"/>
      <c r="D10" s="110">
        <f t="shared" si="0"/>
        <v>0</v>
      </c>
    </row>
    <row r="11" spans="1:5" ht="12.75" customHeight="1" x14ac:dyDescent="0.2">
      <c r="B11" s="1" t="s">
        <v>6</v>
      </c>
      <c r="C11" s="6">
        <f>SUM(C3:C10)</f>
        <v>0</v>
      </c>
      <c r="D11" s="6">
        <f>SUM(D3:D10)</f>
        <v>0</v>
      </c>
    </row>
    <row r="12" spans="1:5" ht="12.75" customHeight="1" x14ac:dyDescent="0.2">
      <c r="C12" s="6"/>
      <c r="D12" s="6"/>
    </row>
    <row r="13" spans="1:5" ht="12.75" customHeight="1" x14ac:dyDescent="0.2">
      <c r="C13" s="3"/>
      <c r="D13" s="3"/>
    </row>
    <row r="14" spans="1:5" ht="12.75" customHeight="1" x14ac:dyDescent="0.2">
      <c r="C14" s="3"/>
      <c r="D14" s="3"/>
    </row>
    <row r="15" spans="1:5" ht="12.75" customHeight="1" x14ac:dyDescent="0.2">
      <c r="B15" s="212"/>
      <c r="C15" s="3"/>
      <c r="D15" s="3"/>
    </row>
    <row r="16" spans="1:5" ht="12.75" customHeight="1" x14ac:dyDescent="0.2">
      <c r="B16" s="213"/>
      <c r="C16" s="3"/>
      <c r="D16" s="3"/>
    </row>
    <row r="17" spans="3:4" ht="12.75" customHeight="1" x14ac:dyDescent="0.2">
      <c r="C17" s="3"/>
      <c r="D17" s="3"/>
    </row>
    <row r="18" spans="3:4" ht="12.75" customHeight="1" x14ac:dyDescent="0.2">
      <c r="C18" s="3"/>
      <c r="D18" s="3"/>
    </row>
    <row r="19" spans="3:4" ht="12.75" customHeight="1" x14ac:dyDescent="0.2">
      <c r="C19" s="3"/>
      <c r="D19" s="3"/>
    </row>
    <row r="20" spans="3:4" ht="12.75" customHeight="1" x14ac:dyDescent="0.2">
      <c r="C20" s="3"/>
      <c r="D20" s="3"/>
    </row>
    <row r="21" spans="3:4" ht="12.75" customHeight="1" x14ac:dyDescent="0.2">
      <c r="C21" s="3"/>
      <c r="D21" s="3"/>
    </row>
    <row r="22" spans="3:4" ht="12.75" customHeight="1" x14ac:dyDescent="0.2">
      <c r="C22" s="3"/>
      <c r="D22" s="3"/>
    </row>
    <row r="23" spans="3:4" ht="12.75" customHeight="1" x14ac:dyDescent="0.2">
      <c r="C23" s="3"/>
      <c r="D23" s="3"/>
    </row>
    <row r="24" spans="3:4" ht="12.75" customHeight="1" x14ac:dyDescent="0.2">
      <c r="C24" s="3"/>
      <c r="D24" s="3"/>
    </row>
    <row r="25" spans="3:4" ht="12.75" customHeight="1" x14ac:dyDescent="0.2">
      <c r="C25" s="3"/>
      <c r="D25" s="3"/>
    </row>
    <row r="26" spans="3:4" ht="12.75" customHeight="1" x14ac:dyDescent="0.2">
      <c r="C26" s="3"/>
      <c r="D26" s="3"/>
    </row>
    <row r="27" spans="3:4" ht="12.75" customHeight="1" x14ac:dyDescent="0.2">
      <c r="C27" s="3"/>
      <c r="D27" s="3"/>
    </row>
    <row r="28" spans="3:4" ht="12.75" customHeight="1" x14ac:dyDescent="0.2">
      <c r="C28" s="3"/>
      <c r="D28" s="3"/>
    </row>
    <row r="29" spans="3:4" ht="12.75" customHeight="1" x14ac:dyDescent="0.2">
      <c r="C29" s="3"/>
      <c r="D29" s="3"/>
    </row>
    <row r="30" spans="3:4" ht="12.75" customHeight="1" x14ac:dyDescent="0.2">
      <c r="C30" s="3"/>
      <c r="D30" s="3"/>
    </row>
    <row r="31" spans="3:4" ht="12.75" customHeight="1" x14ac:dyDescent="0.2">
      <c r="C31" s="3"/>
      <c r="D31" s="3"/>
    </row>
    <row r="32" spans="3:4" ht="12.75" customHeight="1" x14ac:dyDescent="0.2">
      <c r="C32" s="3"/>
      <c r="D32" s="3"/>
    </row>
    <row r="33" spans="3:4" ht="12.75" customHeight="1" x14ac:dyDescent="0.2">
      <c r="C33" s="3"/>
      <c r="D33" s="3"/>
    </row>
    <row r="34" spans="3:4" ht="12.75" customHeight="1" x14ac:dyDescent="0.2">
      <c r="C34" s="3"/>
      <c r="D34" s="3"/>
    </row>
    <row r="35" spans="3:4" ht="12.75" customHeight="1" x14ac:dyDescent="0.2">
      <c r="C35" s="3"/>
      <c r="D35" s="3"/>
    </row>
    <row r="36" spans="3:4" ht="12.75" customHeight="1" x14ac:dyDescent="0.2">
      <c r="C36" s="3"/>
      <c r="D36" s="3"/>
    </row>
    <row r="37" spans="3:4" ht="12.75" customHeight="1" x14ac:dyDescent="0.2">
      <c r="C37" s="3"/>
      <c r="D37" s="3"/>
    </row>
    <row r="38" spans="3:4" ht="12.75" customHeight="1" x14ac:dyDescent="0.2">
      <c r="C38" s="3"/>
      <c r="D38" s="3"/>
    </row>
    <row r="39" spans="3:4" ht="12.75" customHeight="1" x14ac:dyDescent="0.2">
      <c r="C39" s="3"/>
      <c r="D39" s="3"/>
    </row>
    <row r="40" spans="3:4" ht="12.75" customHeight="1" x14ac:dyDescent="0.2">
      <c r="C40" s="3"/>
      <c r="D40" s="3"/>
    </row>
    <row r="41" spans="3:4" ht="12.75" customHeight="1" x14ac:dyDescent="0.2">
      <c r="C41" s="3"/>
      <c r="D41" s="3"/>
    </row>
    <row r="42" spans="3:4" ht="12.75" customHeight="1" x14ac:dyDescent="0.2">
      <c r="C42" s="3"/>
      <c r="D42" s="3"/>
    </row>
    <row r="43" spans="3:4" ht="12.75" customHeight="1" x14ac:dyDescent="0.2">
      <c r="C43" s="3"/>
      <c r="D43" s="3"/>
    </row>
    <row r="44" spans="3:4" ht="12.75" customHeight="1" x14ac:dyDescent="0.2">
      <c r="C44" s="3"/>
      <c r="D44" s="3"/>
    </row>
    <row r="45" spans="3:4" ht="12.75" customHeight="1" x14ac:dyDescent="0.2">
      <c r="C45" s="3"/>
      <c r="D45" s="3"/>
    </row>
    <row r="46" spans="3:4" ht="12.75" customHeight="1" x14ac:dyDescent="0.2">
      <c r="C46" s="3"/>
      <c r="D46" s="3"/>
    </row>
    <row r="47" spans="3:4" ht="12.75" customHeight="1" x14ac:dyDescent="0.2">
      <c r="C47" s="3"/>
      <c r="D47" s="3"/>
    </row>
    <row r="48" spans="3:4" ht="12.75" customHeight="1" x14ac:dyDescent="0.2">
      <c r="C48" s="3"/>
      <c r="D48" s="3"/>
    </row>
    <row r="49" spans="3:4" ht="12.75" customHeight="1" x14ac:dyDescent="0.2">
      <c r="C49" s="3"/>
      <c r="D49" s="3"/>
    </row>
    <row r="50" spans="3:4" ht="12.75" customHeight="1" x14ac:dyDescent="0.2">
      <c r="C50" s="3"/>
      <c r="D50" s="3"/>
    </row>
    <row r="51" spans="3:4" ht="12.75" customHeight="1" x14ac:dyDescent="0.2">
      <c r="C51" s="3"/>
      <c r="D51" s="3"/>
    </row>
    <row r="52" spans="3:4" ht="12.75" customHeight="1" x14ac:dyDescent="0.2">
      <c r="C52" s="3"/>
      <c r="D52" s="3"/>
    </row>
    <row r="53" spans="3:4" ht="12.75" customHeight="1" x14ac:dyDescent="0.2">
      <c r="C53" s="3"/>
      <c r="D53" s="3"/>
    </row>
    <row r="54" spans="3:4" ht="12.75" customHeight="1" x14ac:dyDescent="0.2">
      <c r="C54" s="3"/>
      <c r="D54" s="3"/>
    </row>
    <row r="55" spans="3:4" ht="12.75" customHeight="1" x14ac:dyDescent="0.2">
      <c r="C55" s="3"/>
      <c r="D55" s="3"/>
    </row>
    <row r="56" spans="3:4" ht="12.75" customHeight="1" x14ac:dyDescent="0.2">
      <c r="C56" s="3"/>
      <c r="D56" s="3"/>
    </row>
    <row r="57" spans="3:4" ht="12.75" customHeight="1" x14ac:dyDescent="0.2">
      <c r="C57" s="3"/>
      <c r="D57" s="3"/>
    </row>
    <row r="58" spans="3:4" ht="12.75" customHeight="1" x14ac:dyDescent="0.2">
      <c r="C58" s="3"/>
      <c r="D58" s="3"/>
    </row>
    <row r="59" spans="3:4" ht="12.75" customHeight="1" x14ac:dyDescent="0.2">
      <c r="C59" s="3"/>
      <c r="D59" s="3"/>
    </row>
    <row r="60" spans="3:4" ht="12.75" customHeight="1" x14ac:dyDescent="0.2">
      <c r="C60" s="3"/>
      <c r="D60" s="3"/>
    </row>
    <row r="61" spans="3:4" ht="12.75" customHeight="1" x14ac:dyDescent="0.2">
      <c r="C61" s="3"/>
      <c r="D61" s="3"/>
    </row>
    <row r="62" spans="3:4" ht="12.75" customHeight="1" x14ac:dyDescent="0.2">
      <c r="C62" s="3"/>
      <c r="D62" s="3"/>
    </row>
    <row r="63" spans="3:4" ht="12.75" customHeight="1" x14ac:dyDescent="0.2">
      <c r="C63" s="3"/>
      <c r="D63" s="3"/>
    </row>
    <row r="64" spans="3:4" ht="12.75" customHeight="1" x14ac:dyDescent="0.2">
      <c r="C64" s="3"/>
      <c r="D64" s="3"/>
    </row>
    <row r="65" spans="3:4" ht="12.75" customHeight="1" x14ac:dyDescent="0.2">
      <c r="C65" s="3"/>
      <c r="D65" s="3"/>
    </row>
    <row r="66" spans="3:4" ht="12.75" customHeight="1" x14ac:dyDescent="0.2">
      <c r="C66" s="3"/>
      <c r="D66" s="3"/>
    </row>
    <row r="67" spans="3:4" ht="12.75" customHeight="1" x14ac:dyDescent="0.2">
      <c r="C67" s="3"/>
      <c r="D67" s="3"/>
    </row>
    <row r="68" spans="3:4" ht="12.75" customHeight="1" x14ac:dyDescent="0.2">
      <c r="C68" s="3"/>
      <c r="D68" s="3"/>
    </row>
    <row r="69" spans="3:4" ht="12.75" customHeight="1" x14ac:dyDescent="0.2">
      <c r="C69" s="3"/>
      <c r="D69" s="3"/>
    </row>
    <row r="70" spans="3:4" ht="12.75" customHeight="1" x14ac:dyDescent="0.2">
      <c r="C70" s="3"/>
      <c r="D70" s="3"/>
    </row>
    <row r="71" spans="3:4" ht="12.75" customHeight="1" x14ac:dyDescent="0.2">
      <c r="C71" s="3"/>
      <c r="D71" s="3"/>
    </row>
    <row r="72" spans="3:4" ht="12.75" customHeight="1" x14ac:dyDescent="0.2">
      <c r="C72" s="3"/>
      <c r="D72" s="3"/>
    </row>
    <row r="73" spans="3:4" ht="12.75" customHeight="1" x14ac:dyDescent="0.2">
      <c r="C73" s="3"/>
      <c r="D73" s="3"/>
    </row>
    <row r="74" spans="3:4" ht="12.75" customHeight="1" x14ac:dyDescent="0.2">
      <c r="C74" s="3"/>
      <c r="D74" s="3"/>
    </row>
    <row r="75" spans="3:4" ht="12.75" customHeight="1" x14ac:dyDescent="0.2">
      <c r="C75" s="3"/>
      <c r="D75" s="3"/>
    </row>
    <row r="76" spans="3:4" ht="12.75" customHeight="1" x14ac:dyDescent="0.2">
      <c r="C76" s="3"/>
      <c r="D76" s="3"/>
    </row>
    <row r="77" spans="3:4" ht="12.75" customHeight="1" x14ac:dyDescent="0.2">
      <c r="C77" s="3"/>
      <c r="D77" s="3"/>
    </row>
    <row r="78" spans="3:4" ht="12.75" customHeight="1" x14ac:dyDescent="0.2">
      <c r="C78" s="3"/>
      <c r="D78" s="3"/>
    </row>
    <row r="79" spans="3:4" ht="12.75" customHeight="1" x14ac:dyDescent="0.2">
      <c r="C79" s="3"/>
      <c r="D79" s="3"/>
    </row>
    <row r="80" spans="3:4" ht="12.75" customHeight="1" x14ac:dyDescent="0.2">
      <c r="C80" s="3"/>
      <c r="D80" s="3"/>
    </row>
    <row r="81" spans="3:4" ht="12.75" customHeight="1" x14ac:dyDescent="0.2">
      <c r="C81" s="3"/>
      <c r="D81" s="3"/>
    </row>
    <row r="82" spans="3:4" ht="12.75" customHeight="1" x14ac:dyDescent="0.2">
      <c r="C82" s="3"/>
      <c r="D82" s="3"/>
    </row>
    <row r="83" spans="3:4" ht="12.75" customHeight="1" x14ac:dyDescent="0.2">
      <c r="C83" s="3"/>
      <c r="D83" s="3"/>
    </row>
    <row r="84" spans="3:4" ht="12.75" customHeight="1" x14ac:dyDescent="0.2">
      <c r="C84" s="3"/>
      <c r="D84" s="3"/>
    </row>
    <row r="85" spans="3:4" ht="12.75" customHeight="1" x14ac:dyDescent="0.2">
      <c r="C85" s="3"/>
      <c r="D85" s="3"/>
    </row>
    <row r="86" spans="3:4" ht="12.75" customHeight="1" x14ac:dyDescent="0.2">
      <c r="C86" s="3"/>
      <c r="D86" s="3"/>
    </row>
    <row r="87" spans="3:4" ht="12.75" customHeight="1" x14ac:dyDescent="0.2">
      <c r="C87" s="3"/>
      <c r="D87" s="3"/>
    </row>
    <row r="88" spans="3:4" ht="12.75" customHeight="1" x14ac:dyDescent="0.2">
      <c r="C88" s="3"/>
      <c r="D88" s="3"/>
    </row>
    <row r="89" spans="3:4" ht="12.75" customHeight="1" x14ac:dyDescent="0.2">
      <c r="C89" s="3"/>
      <c r="D89" s="3"/>
    </row>
    <row r="90" spans="3:4" ht="12.75" customHeight="1" x14ac:dyDescent="0.2">
      <c r="C90" s="3"/>
      <c r="D90" s="3"/>
    </row>
    <row r="91" spans="3:4" ht="12.75" customHeight="1" x14ac:dyDescent="0.2">
      <c r="C91" s="3"/>
      <c r="D91" s="3"/>
    </row>
    <row r="92" spans="3:4" ht="12.75" customHeight="1" x14ac:dyDescent="0.2">
      <c r="C92" s="3"/>
      <c r="D92" s="3"/>
    </row>
    <row r="93" spans="3:4" ht="12.75" customHeight="1" x14ac:dyDescent="0.2">
      <c r="C93" s="3"/>
      <c r="D93" s="3"/>
    </row>
    <row r="94" spans="3:4" ht="12.75" customHeight="1" x14ac:dyDescent="0.2">
      <c r="C94" s="3"/>
      <c r="D94" s="3"/>
    </row>
    <row r="95" spans="3:4" ht="12.75" customHeight="1" x14ac:dyDescent="0.2">
      <c r="C95" s="3"/>
      <c r="D95" s="3"/>
    </row>
    <row r="96" spans="3:4" ht="12.75" customHeight="1" x14ac:dyDescent="0.2">
      <c r="C96" s="3"/>
      <c r="D96" s="3"/>
    </row>
    <row r="97" spans="3:4" ht="12.75" customHeight="1" x14ac:dyDescent="0.2">
      <c r="C97" s="3"/>
      <c r="D97" s="3"/>
    </row>
    <row r="98" spans="3:4" ht="12.75" customHeight="1" x14ac:dyDescent="0.2">
      <c r="C98" s="3"/>
      <c r="D98" s="3"/>
    </row>
    <row r="99" spans="3:4" ht="12.75" customHeight="1" x14ac:dyDescent="0.2">
      <c r="C99" s="3"/>
      <c r="D99" s="3"/>
    </row>
    <row r="100" spans="3:4" ht="12.75" customHeight="1" x14ac:dyDescent="0.2">
      <c r="C100" s="3"/>
      <c r="D100" s="3"/>
    </row>
    <row r="101" spans="3:4" ht="12.75" customHeight="1" x14ac:dyDescent="0.2">
      <c r="C101" s="3"/>
      <c r="D101" s="3"/>
    </row>
    <row r="102" spans="3:4" ht="12.75" customHeight="1" x14ac:dyDescent="0.2">
      <c r="C102" s="3"/>
      <c r="D102" s="3"/>
    </row>
  </sheetData>
  <pageMargins left="0.75" right="0.75" top="1" bottom="1" header="0.5" footer="0.5"/>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5A4CE-FC20-4945-8090-9E085879897B}">
  <dimension ref="A2:N66"/>
  <sheetViews>
    <sheetView workbookViewId="0">
      <selection activeCell="N4" sqref="N4"/>
    </sheetView>
  </sheetViews>
  <sheetFormatPr defaultColWidth="8.85546875" defaultRowHeight="15" x14ac:dyDescent="0.25"/>
  <cols>
    <col min="1" max="4" width="8.85546875" style="191"/>
    <col min="5" max="5" width="11.85546875" style="191" bestFit="1" customWidth="1"/>
    <col min="6" max="13" width="8.85546875" style="191"/>
    <col min="14" max="14" width="9.7109375" style="191" bestFit="1" customWidth="1"/>
    <col min="15" max="16384" width="8.85546875" style="191"/>
  </cols>
  <sheetData>
    <row r="2" spans="2:14" ht="28.9" customHeight="1" x14ac:dyDescent="0.25">
      <c r="B2" s="261" t="s">
        <v>266</v>
      </c>
      <c r="C2" s="261"/>
      <c r="D2" s="261"/>
    </row>
    <row r="3" spans="2:14" ht="30" x14ac:dyDescent="0.25">
      <c r="B3" s="192" t="s">
        <v>267</v>
      </c>
      <c r="C3" s="192" t="s">
        <v>268</v>
      </c>
      <c r="D3" s="192" t="s">
        <v>269</v>
      </c>
      <c r="F3" s="192" t="s">
        <v>270</v>
      </c>
      <c r="G3" s="192" t="s">
        <v>271</v>
      </c>
      <c r="H3" s="192" t="s">
        <v>272</v>
      </c>
      <c r="I3" s="192" t="s">
        <v>273</v>
      </c>
      <c r="J3" s="192" t="s">
        <v>274</v>
      </c>
      <c r="K3" s="192" t="s">
        <v>275</v>
      </c>
      <c r="L3" s="192" t="s">
        <v>276</v>
      </c>
      <c r="M3" s="192" t="s">
        <v>277</v>
      </c>
      <c r="N3" s="192" t="s">
        <v>278</v>
      </c>
    </row>
    <row r="4" spans="2:14" x14ac:dyDescent="0.25">
      <c r="B4" s="193">
        <v>2021</v>
      </c>
      <c r="C4" s="194">
        <v>4.7E-2</v>
      </c>
      <c r="D4" s="194">
        <v>3.4599999999999999E-2</v>
      </c>
      <c r="E4" s="191" t="s">
        <v>279</v>
      </c>
      <c r="F4" s="195">
        <f>AVERAGE(C4:C14)</f>
        <v>1.9999999999999997E-2</v>
      </c>
      <c r="G4" s="195">
        <f>AVERAGE(C10:C20)</f>
        <v>2.0927272727272725E-2</v>
      </c>
      <c r="H4" s="195">
        <f>AVERAGE(C15:C25)</f>
        <v>2.4854545454545452E-2</v>
      </c>
      <c r="I4" s="195">
        <f>AVERAGE(C20:C30)</f>
        <v>2.5418181818181819E-2</v>
      </c>
      <c r="J4" s="195">
        <f>AVERAGE(C25:C35)</f>
        <v>3.0390909090909093E-2</v>
      </c>
      <c r="K4" s="195">
        <f>AVERAGE(C30:C40)</f>
        <v>3.5509090909090907E-2</v>
      </c>
      <c r="L4" s="195">
        <f>AVERAGE(C35:C45)</f>
        <v>5.5400000000000005E-2</v>
      </c>
      <c r="M4" s="195">
        <f>AVERAGE(C40:C50)</f>
        <v>7.3936363636363647E-2</v>
      </c>
      <c r="N4" s="195">
        <f>AVERAGE(F4:M4)</f>
        <v>3.5804545454545457E-2</v>
      </c>
    </row>
    <row r="5" spans="2:14" x14ac:dyDescent="0.25">
      <c r="B5" s="193">
        <v>2020</v>
      </c>
      <c r="C5" s="194">
        <v>1.23E-2</v>
      </c>
      <c r="D5" s="194">
        <v>-5.7999999999999996E-3</v>
      </c>
      <c r="E5" s="191" t="s">
        <v>280</v>
      </c>
      <c r="F5" s="195">
        <f>AVERAGE(C4:C24)</f>
        <v>2.1885714285714286E-2</v>
      </c>
      <c r="G5" s="195">
        <f>AVERAGE(C10:C30)</f>
        <v>2.2661904761904758E-2</v>
      </c>
      <c r="H5" s="195">
        <f>AVERAGE(C15:C35)</f>
        <v>2.7328571428571428E-2</v>
      </c>
      <c r="I5" s="195">
        <f>AVERAGE(C20:C40)</f>
        <v>3.0576190476190472E-2</v>
      </c>
      <c r="J5" s="195">
        <f>AVERAGE(C25:C45)</f>
        <v>4.2366666666666677E-2</v>
      </c>
      <c r="K5" s="195">
        <f>AVERAGE(C30:C50)</f>
        <v>5.563809523809523E-2</v>
      </c>
      <c r="L5" s="195">
        <f>AVERAGE(C35:C55)</f>
        <v>6.2776190476190485E-2</v>
      </c>
      <c r="M5" s="195">
        <f>AVERAGE(C40:C60)</f>
        <v>6.1461904761904773E-2</v>
      </c>
      <c r="N5" s="195">
        <f>AVERAGE(F5:M5)</f>
        <v>4.0586904761904762E-2</v>
      </c>
    </row>
    <row r="6" spans="2:14" x14ac:dyDescent="0.25">
      <c r="B6" s="193">
        <v>2019</v>
      </c>
      <c r="C6" s="194">
        <v>1.8100000000000002E-2</v>
      </c>
      <c r="D6" s="194">
        <v>-6.3E-3</v>
      </c>
    </row>
    <row r="7" spans="2:14" x14ac:dyDescent="0.25">
      <c r="B7" s="193">
        <v>2018</v>
      </c>
      <c r="C7" s="194">
        <v>2.4400000000000002E-2</v>
      </c>
      <c r="D7" s="194">
        <v>3.0999999999999999E-3</v>
      </c>
    </row>
    <row r="8" spans="2:14" x14ac:dyDescent="0.25">
      <c r="B8" s="193">
        <v>2017</v>
      </c>
      <c r="C8" s="194">
        <v>2.1299999999999999E-2</v>
      </c>
      <c r="D8" s="194">
        <v>8.6999999999999994E-3</v>
      </c>
    </row>
    <row r="9" spans="2:14" x14ac:dyDescent="0.25">
      <c r="B9" s="193">
        <v>2016</v>
      </c>
      <c r="C9" s="194">
        <v>1.26E-2</v>
      </c>
      <c r="D9" s="194">
        <v>1.14E-2</v>
      </c>
    </row>
    <row r="10" spans="2:14" x14ac:dyDescent="0.25">
      <c r="B10" s="193">
        <v>2015</v>
      </c>
      <c r="C10" s="194">
        <v>1.1999999999999999E-3</v>
      </c>
      <c r="D10" s="194">
        <v>-1.4999999999999999E-2</v>
      </c>
    </row>
    <row r="11" spans="2:14" x14ac:dyDescent="0.25">
      <c r="B11" s="193">
        <v>2014</v>
      </c>
      <c r="C11" s="194">
        <v>1.6199999999999999E-2</v>
      </c>
      <c r="D11" s="194">
        <v>1.6000000000000001E-3</v>
      </c>
    </row>
    <row r="12" spans="2:14" x14ac:dyDescent="0.25">
      <c r="B12" s="193">
        <v>2013</v>
      </c>
      <c r="C12" s="194">
        <v>1.46E-2</v>
      </c>
      <c r="D12" s="194">
        <v>-6.0000000000000001E-3</v>
      </c>
    </row>
    <row r="13" spans="2:14" x14ac:dyDescent="0.25">
      <c r="B13" s="193">
        <v>2012</v>
      </c>
      <c r="C13" s="194">
        <v>2.07E-2</v>
      </c>
      <c r="D13" s="194">
        <v>-1.09E-2</v>
      </c>
    </row>
    <row r="14" spans="2:14" x14ac:dyDescent="0.25">
      <c r="B14" s="193">
        <v>2011</v>
      </c>
      <c r="C14" s="194">
        <v>3.1600000000000003E-2</v>
      </c>
      <c r="D14" s="194">
        <v>1.52E-2</v>
      </c>
    </row>
    <row r="15" spans="2:14" x14ac:dyDescent="0.25">
      <c r="B15" s="193">
        <v>2010</v>
      </c>
      <c r="C15" s="194">
        <v>1.6400000000000001E-2</v>
      </c>
      <c r="D15" s="194">
        <v>0.02</v>
      </c>
    </row>
    <row r="16" spans="2:14" x14ac:dyDescent="0.25">
      <c r="B16" s="193">
        <v>2009</v>
      </c>
      <c r="C16" s="194">
        <v>-3.5999999999999999E-3</v>
      </c>
      <c r="D16" s="194">
        <v>-4.19E-2</v>
      </c>
    </row>
    <row r="17" spans="2:4" x14ac:dyDescent="0.25">
      <c r="B17" s="193">
        <v>2008</v>
      </c>
      <c r="C17" s="194">
        <v>3.8399999999999997E-2</v>
      </c>
      <c r="D17" s="194">
        <v>9.9000000000000008E-3</v>
      </c>
    </row>
    <row r="18" spans="2:4" x14ac:dyDescent="0.25">
      <c r="B18" s="193">
        <v>2007</v>
      </c>
      <c r="C18" s="194">
        <v>2.8500000000000001E-2</v>
      </c>
      <c r="D18" s="194">
        <v>-3.7000000000000002E-3</v>
      </c>
    </row>
    <row r="19" spans="2:4" x14ac:dyDescent="0.25">
      <c r="B19" s="193">
        <v>2006</v>
      </c>
      <c r="C19" s="194">
        <v>3.2300000000000002E-2</v>
      </c>
      <c r="D19" s="194">
        <v>-1.6999999999999999E-3</v>
      </c>
    </row>
    <row r="20" spans="2:4" x14ac:dyDescent="0.25">
      <c r="B20" s="193">
        <v>2005</v>
      </c>
      <c r="C20" s="194">
        <v>3.39E-2</v>
      </c>
      <c r="D20" s="194">
        <v>7.1999999999999998E-3</v>
      </c>
    </row>
    <row r="21" spans="2:4" x14ac:dyDescent="0.25">
      <c r="B21" s="193">
        <v>2004</v>
      </c>
      <c r="C21" s="194">
        <v>2.6800000000000001E-2</v>
      </c>
      <c r="D21" s="194">
        <v>4.1000000000000003E-3</v>
      </c>
    </row>
    <row r="22" spans="2:4" x14ac:dyDescent="0.25">
      <c r="B22" s="193">
        <v>2003</v>
      </c>
      <c r="C22" s="194">
        <v>2.2700000000000001E-2</v>
      </c>
      <c r="D22" s="194">
        <v>6.7999999999999996E-3</v>
      </c>
    </row>
    <row r="23" spans="2:4" x14ac:dyDescent="0.25">
      <c r="B23" s="193">
        <v>2002</v>
      </c>
      <c r="C23" s="194">
        <v>1.5900000000000001E-2</v>
      </c>
      <c r="D23" s="194">
        <v>-1.24E-2</v>
      </c>
    </row>
    <row r="24" spans="2:4" x14ac:dyDescent="0.25">
      <c r="B24" s="193">
        <v>2001</v>
      </c>
      <c r="C24" s="194">
        <v>2.8299999999999999E-2</v>
      </c>
      <c r="D24" s="194">
        <v>-5.4999999999999997E-3</v>
      </c>
    </row>
    <row r="25" spans="2:4" x14ac:dyDescent="0.25">
      <c r="B25" s="193">
        <v>2000</v>
      </c>
      <c r="C25" s="194">
        <v>3.3799999999999997E-2</v>
      </c>
      <c r="D25" s="194">
        <v>1.1900000000000001E-2</v>
      </c>
    </row>
    <row r="26" spans="2:4" x14ac:dyDescent="0.25">
      <c r="B26" s="193">
        <v>1999</v>
      </c>
      <c r="C26" s="194">
        <v>2.1899999999999999E-2</v>
      </c>
      <c r="D26" s="194">
        <v>6.4000000000000003E-3</v>
      </c>
    </row>
    <row r="27" spans="2:4" x14ac:dyDescent="0.25">
      <c r="B27" s="193">
        <v>1998</v>
      </c>
      <c r="C27" s="194">
        <v>1.55E-2</v>
      </c>
      <c r="D27" s="194">
        <v>-7.9000000000000008E-3</v>
      </c>
    </row>
    <row r="28" spans="2:4" x14ac:dyDescent="0.25">
      <c r="B28" s="193">
        <v>1997</v>
      </c>
      <c r="C28" s="194">
        <v>2.3400000000000001E-2</v>
      </c>
      <c r="D28" s="194">
        <v>-5.8999999999999999E-3</v>
      </c>
    </row>
    <row r="29" spans="2:4" x14ac:dyDescent="0.25">
      <c r="B29" s="193">
        <v>1996</v>
      </c>
      <c r="C29" s="194">
        <v>2.93E-2</v>
      </c>
      <c r="D29" s="194">
        <v>1.2999999999999999E-3</v>
      </c>
    </row>
    <row r="30" spans="2:4" x14ac:dyDescent="0.25">
      <c r="B30" s="193">
        <v>1995</v>
      </c>
      <c r="C30" s="194">
        <v>2.81E-2</v>
      </c>
      <c r="D30" s="194">
        <v>2E-3</v>
      </c>
    </row>
    <row r="31" spans="2:4" x14ac:dyDescent="0.25">
      <c r="B31" s="193">
        <v>1994</v>
      </c>
      <c r="C31" s="194">
        <v>2.6100000000000002E-2</v>
      </c>
      <c r="D31" s="194">
        <v>-3.3999999999999998E-3</v>
      </c>
    </row>
    <row r="32" spans="2:4" x14ac:dyDescent="0.25">
      <c r="B32" s="193">
        <v>1993</v>
      </c>
      <c r="C32" s="194">
        <v>2.9499999999999998E-2</v>
      </c>
      <c r="D32" s="194">
        <v>-8.0000000000000004E-4</v>
      </c>
    </row>
    <row r="33" spans="2:4" x14ac:dyDescent="0.25">
      <c r="B33" s="193">
        <v>1992</v>
      </c>
      <c r="C33" s="194">
        <v>3.0300000000000001E-2</v>
      </c>
      <c r="D33" s="194">
        <v>-1.21E-2</v>
      </c>
    </row>
    <row r="34" spans="2:4" x14ac:dyDescent="0.25">
      <c r="B34" s="193">
        <v>1991</v>
      </c>
      <c r="C34" s="194">
        <v>4.24E-2</v>
      </c>
      <c r="D34" s="194">
        <v>-1.1599999999999999E-2</v>
      </c>
    </row>
    <row r="35" spans="2:4" x14ac:dyDescent="0.25">
      <c r="B35" s="193">
        <v>1990</v>
      </c>
      <c r="C35" s="194">
        <v>5.3999999999999999E-2</v>
      </c>
      <c r="D35" s="194">
        <v>5.7000000000000002E-3</v>
      </c>
    </row>
    <row r="36" spans="2:4" x14ac:dyDescent="0.25">
      <c r="B36" s="193">
        <v>1989</v>
      </c>
      <c r="C36" s="194">
        <v>4.8300000000000003E-2</v>
      </c>
      <c r="D36" s="194">
        <v>7.4999999999999997E-3</v>
      </c>
    </row>
    <row r="37" spans="2:4" x14ac:dyDescent="0.25">
      <c r="B37" s="193">
        <v>1988</v>
      </c>
      <c r="C37" s="194">
        <v>4.0800000000000003E-2</v>
      </c>
      <c r="D37" s="194">
        <v>4.1000000000000003E-3</v>
      </c>
    </row>
    <row r="38" spans="2:4" x14ac:dyDescent="0.25">
      <c r="B38" s="193">
        <v>1987</v>
      </c>
      <c r="C38" s="194">
        <v>3.6600000000000001E-2</v>
      </c>
      <c r="D38" s="194">
        <v>1.77E-2</v>
      </c>
    </row>
    <row r="39" spans="2:4" x14ac:dyDescent="0.25">
      <c r="B39" s="193">
        <v>1986</v>
      </c>
      <c r="C39" s="194">
        <v>1.9E-2</v>
      </c>
      <c r="D39" s="194">
        <v>-1.6500000000000001E-2</v>
      </c>
    </row>
    <row r="40" spans="2:4" x14ac:dyDescent="0.25">
      <c r="B40" s="193">
        <v>1985</v>
      </c>
      <c r="C40" s="194">
        <v>3.5499999999999997E-2</v>
      </c>
      <c r="D40" s="194">
        <v>-7.4999999999999997E-3</v>
      </c>
    </row>
    <row r="41" spans="2:4" x14ac:dyDescent="0.25">
      <c r="B41" s="193">
        <v>1984</v>
      </c>
      <c r="C41" s="194">
        <v>4.2999999999999997E-2</v>
      </c>
      <c r="D41" s="194">
        <v>1.09E-2</v>
      </c>
    </row>
    <row r="42" spans="2:4" x14ac:dyDescent="0.25">
      <c r="B42" s="193">
        <v>1983</v>
      </c>
      <c r="C42" s="194">
        <v>3.2099999999999997E-2</v>
      </c>
      <c r="D42" s="194">
        <v>-2.92E-2</v>
      </c>
    </row>
    <row r="43" spans="2:4" x14ac:dyDescent="0.25">
      <c r="B43" s="193">
        <v>1982</v>
      </c>
      <c r="C43" s="194">
        <v>6.13E-2</v>
      </c>
      <c r="D43" s="194">
        <v>-4.2000000000000003E-2</v>
      </c>
    </row>
    <row r="44" spans="2:4" x14ac:dyDescent="0.25">
      <c r="B44" s="193">
        <v>1981</v>
      </c>
      <c r="C44" s="194">
        <v>0.1033</v>
      </c>
      <c r="D44" s="194">
        <v>-3.2099999999999997E-2</v>
      </c>
    </row>
    <row r="45" spans="2:4" x14ac:dyDescent="0.25">
      <c r="B45" s="193">
        <v>1980</v>
      </c>
      <c r="C45" s="194">
        <v>0.13550000000000001</v>
      </c>
      <c r="D45" s="194">
        <v>2.29E-2</v>
      </c>
    </row>
    <row r="46" spans="2:4" x14ac:dyDescent="0.25">
      <c r="B46" s="193">
        <v>1979</v>
      </c>
      <c r="C46" s="194">
        <v>0.1125</v>
      </c>
      <c r="D46" s="194">
        <v>3.6200000000000003E-2</v>
      </c>
    </row>
    <row r="47" spans="2:4" x14ac:dyDescent="0.25">
      <c r="B47" s="193">
        <v>1978</v>
      </c>
      <c r="C47" s="194">
        <v>7.6300000000000007E-2</v>
      </c>
      <c r="D47" s="194">
        <v>1.1299999999999999E-2</v>
      </c>
    </row>
    <row r="48" spans="2:4" x14ac:dyDescent="0.25">
      <c r="B48" s="193">
        <v>1977</v>
      </c>
      <c r="C48" s="194">
        <v>6.5000000000000002E-2</v>
      </c>
      <c r="D48" s="194">
        <v>7.6E-3</v>
      </c>
    </row>
    <row r="49" spans="2:4" x14ac:dyDescent="0.25">
      <c r="B49" s="193">
        <v>1976</v>
      </c>
      <c r="C49" s="194">
        <v>5.74E-2</v>
      </c>
      <c r="D49" s="194">
        <v>-3.4000000000000002E-2</v>
      </c>
    </row>
    <row r="50" spans="2:4" x14ac:dyDescent="0.25">
      <c r="B50" s="193">
        <v>1975</v>
      </c>
      <c r="C50" s="194">
        <v>9.1399999999999995E-2</v>
      </c>
      <c r="D50" s="194">
        <v>-1.9099999999999999E-2</v>
      </c>
    </row>
    <row r="51" spans="2:4" x14ac:dyDescent="0.25">
      <c r="B51" s="193">
        <v>1974</v>
      </c>
      <c r="C51" s="194">
        <v>0.1105</v>
      </c>
      <c r="D51" s="194">
        <v>4.8800000000000003E-2</v>
      </c>
    </row>
    <row r="52" spans="2:4" x14ac:dyDescent="0.25">
      <c r="B52" s="193">
        <v>1973</v>
      </c>
      <c r="C52" s="194">
        <v>6.1800000000000001E-2</v>
      </c>
      <c r="D52" s="194">
        <v>2.9100000000000001E-2</v>
      </c>
    </row>
    <row r="53" spans="2:4" x14ac:dyDescent="0.25">
      <c r="B53" s="193">
        <v>1972</v>
      </c>
      <c r="C53" s="194">
        <v>3.27E-2</v>
      </c>
      <c r="D53" s="194">
        <v>-1.0200000000000001E-2</v>
      </c>
    </row>
    <row r="54" spans="2:4" x14ac:dyDescent="0.25">
      <c r="B54" s="193">
        <v>1971</v>
      </c>
      <c r="C54" s="194">
        <v>4.2900000000000001E-2</v>
      </c>
      <c r="D54" s="194">
        <v>-1.55E-2</v>
      </c>
    </row>
    <row r="55" spans="2:4" x14ac:dyDescent="0.25">
      <c r="B55" s="193">
        <v>1970</v>
      </c>
      <c r="C55" s="194">
        <v>5.8400000000000001E-2</v>
      </c>
      <c r="D55" s="194">
        <v>3.8E-3</v>
      </c>
    </row>
    <row r="56" spans="2:4" x14ac:dyDescent="0.25">
      <c r="B56" s="193">
        <v>1969</v>
      </c>
      <c r="C56" s="194">
        <v>5.4600000000000003E-2</v>
      </c>
      <c r="D56" s="194">
        <v>1.1900000000000001E-2</v>
      </c>
    </row>
    <row r="57" spans="2:4" x14ac:dyDescent="0.25">
      <c r="B57" s="193">
        <v>1968</v>
      </c>
      <c r="C57" s="194">
        <v>4.2700000000000002E-2</v>
      </c>
      <c r="D57" s="194">
        <v>1.4999999999999999E-2</v>
      </c>
    </row>
    <row r="58" spans="2:4" x14ac:dyDescent="0.25">
      <c r="B58" s="193">
        <v>1967</v>
      </c>
      <c r="C58" s="194">
        <v>2.7699999999999999E-2</v>
      </c>
      <c r="D58" s="194">
        <v>-2.3999999999999998E-3</v>
      </c>
    </row>
    <row r="59" spans="2:4" x14ac:dyDescent="0.25">
      <c r="B59" s="193">
        <v>1966</v>
      </c>
      <c r="C59" s="194">
        <v>3.0200000000000001E-2</v>
      </c>
      <c r="D59" s="194">
        <v>1.43E-2</v>
      </c>
    </row>
    <row r="60" spans="2:4" x14ac:dyDescent="0.25">
      <c r="B60" s="193">
        <v>1965</v>
      </c>
      <c r="C60" s="194">
        <v>1.5900000000000001E-2</v>
      </c>
      <c r="D60" s="194">
        <v>3.0999999999999999E-3</v>
      </c>
    </row>
    <row r="61" spans="2:4" x14ac:dyDescent="0.25">
      <c r="B61" s="193">
        <v>1964</v>
      </c>
      <c r="C61" s="194">
        <v>1.2800000000000001E-2</v>
      </c>
      <c r="D61" s="194">
        <v>4.0000000000000002E-4</v>
      </c>
    </row>
    <row r="62" spans="2:4" x14ac:dyDescent="0.25">
      <c r="B62" s="193">
        <v>1963</v>
      </c>
      <c r="C62" s="194">
        <v>1.24E-2</v>
      </c>
      <c r="D62" s="194">
        <v>4.0000000000000002E-4</v>
      </c>
    </row>
    <row r="63" spans="2:4" x14ac:dyDescent="0.25">
      <c r="B63" s="193">
        <v>1962</v>
      </c>
      <c r="C63" s="194">
        <v>1.2E-2</v>
      </c>
      <c r="D63" s="194">
        <v>1.2999999999999999E-3</v>
      </c>
    </row>
    <row r="64" spans="2:4" x14ac:dyDescent="0.25">
      <c r="B64" s="193">
        <v>1961</v>
      </c>
      <c r="C64" s="194">
        <v>1.0699999999999999E-2</v>
      </c>
      <c r="D64" s="194">
        <v>-3.8999999999999998E-3</v>
      </c>
    </row>
    <row r="65" spans="1:4" x14ac:dyDescent="0.25">
      <c r="B65" s="193">
        <v>1960</v>
      </c>
      <c r="C65" s="194">
        <v>1.46E-2</v>
      </c>
      <c r="D65" s="194">
        <v>-3.8999999999999998E-3</v>
      </c>
    </row>
    <row r="66" spans="1:4" x14ac:dyDescent="0.25">
      <c r="A66" s="191" t="s">
        <v>281</v>
      </c>
      <c r="B66" s="196" t="s">
        <v>282</v>
      </c>
    </row>
  </sheetData>
  <mergeCells count="1">
    <mergeCell ref="B2:D2"/>
  </mergeCells>
  <hyperlinks>
    <hyperlink ref="B66" r:id="rId1" xr:uid="{8FF38AC5-10E6-4373-AF13-34A5C5FDB930}"/>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83EA1-FED2-491E-8EE1-EB57A13053F2}">
  <dimension ref="A1:X319"/>
  <sheetViews>
    <sheetView showGridLines="0" tabSelected="1" topLeftCell="A3" zoomScale="70" zoomScaleNormal="70" workbookViewId="0">
      <selection activeCell="R20" sqref="R20"/>
    </sheetView>
  </sheetViews>
  <sheetFormatPr defaultColWidth="8.85546875" defaultRowHeight="15" x14ac:dyDescent="0.25"/>
  <cols>
    <col min="1" max="1" width="15" style="186" customWidth="1"/>
    <col min="2" max="2" width="15" style="143" customWidth="1"/>
    <col min="3" max="3" width="15" style="187" customWidth="1"/>
    <col min="4" max="4" width="15" style="143" customWidth="1"/>
    <col min="5" max="5" width="15" style="187" customWidth="1"/>
    <col min="6" max="6" width="15" style="143" customWidth="1"/>
    <col min="7" max="7" width="17.42578125" style="187" customWidth="1"/>
    <col min="8" max="8" width="17.85546875" style="143" customWidth="1"/>
    <col min="9" max="9" width="13.5703125" style="187" customWidth="1"/>
    <col min="10" max="10" width="9.28515625" style="143" customWidth="1"/>
    <col min="11" max="11" width="26.140625" style="187" customWidth="1"/>
    <col min="12" max="12" width="27.42578125" style="143" customWidth="1"/>
    <col min="13" max="13" width="10.85546875" style="143" customWidth="1"/>
    <col min="14" max="14" width="8.85546875" style="143"/>
    <col min="15" max="15" width="10.5703125" style="143" bestFit="1" customWidth="1"/>
    <col min="16" max="16384" width="8.85546875" style="143"/>
  </cols>
  <sheetData>
    <row r="1" spans="1:24" ht="18" x14ac:dyDescent="0.4">
      <c r="A1" s="139" t="s">
        <v>68</v>
      </c>
      <c r="B1" s="140"/>
      <c r="C1" s="140"/>
      <c r="D1" s="140"/>
      <c r="E1" s="141"/>
      <c r="F1" s="140"/>
      <c r="G1" s="141"/>
      <c r="H1" s="140"/>
      <c r="I1" s="141"/>
      <c r="J1" s="140"/>
      <c r="K1" s="139"/>
      <c r="L1" s="140"/>
      <c r="M1" s="140"/>
      <c r="N1" s="142"/>
      <c r="O1" s="142"/>
      <c r="P1" s="142"/>
      <c r="Q1" s="142"/>
      <c r="R1" s="142"/>
      <c r="S1" s="142"/>
      <c r="T1" s="142"/>
      <c r="U1" s="142"/>
      <c r="V1" s="142"/>
      <c r="W1" s="142"/>
      <c r="X1" s="142"/>
    </row>
    <row r="2" spans="1:24" x14ac:dyDescent="0.25">
      <c r="A2" s="144" t="s">
        <v>228</v>
      </c>
      <c r="B2" s="140"/>
      <c r="C2" s="140"/>
      <c r="D2" s="140"/>
      <c r="E2" s="141"/>
      <c r="F2" s="140"/>
      <c r="G2" s="141"/>
      <c r="H2" s="140"/>
      <c r="I2" s="141"/>
      <c r="J2" s="140"/>
      <c r="K2" s="144"/>
      <c r="L2" s="140"/>
      <c r="M2" s="140"/>
      <c r="N2" s="142"/>
      <c r="O2" s="142"/>
      <c r="P2" s="142"/>
      <c r="Q2" s="142"/>
      <c r="R2" s="142"/>
      <c r="S2" s="142"/>
      <c r="T2" s="142"/>
      <c r="U2" s="142"/>
      <c r="V2" s="142"/>
      <c r="W2" s="142"/>
      <c r="X2" s="142"/>
    </row>
    <row r="3" spans="1:24" x14ac:dyDescent="0.25">
      <c r="A3" s="262" t="s">
        <v>229</v>
      </c>
      <c r="B3" s="262"/>
      <c r="C3" s="262"/>
      <c r="D3" s="140"/>
      <c r="E3" s="141"/>
      <c r="F3" s="140"/>
      <c r="G3" s="141"/>
      <c r="H3" s="140"/>
      <c r="I3" s="141"/>
      <c r="J3" s="140"/>
      <c r="K3" s="262"/>
      <c r="L3" s="262"/>
      <c r="M3" s="262"/>
      <c r="N3" s="142"/>
      <c r="O3" s="142"/>
      <c r="P3" s="142"/>
      <c r="Q3" s="142"/>
      <c r="R3" s="142"/>
      <c r="S3" s="142"/>
      <c r="T3" s="142"/>
      <c r="U3" s="142"/>
      <c r="V3" s="142"/>
      <c r="W3" s="142"/>
      <c r="X3" s="142"/>
    </row>
    <row r="4" spans="1:24" x14ac:dyDescent="0.25">
      <c r="A4" s="144" t="s">
        <v>230</v>
      </c>
      <c r="B4" s="140"/>
      <c r="C4" s="140"/>
      <c r="D4" s="140"/>
      <c r="E4" s="141"/>
      <c r="F4" s="140"/>
      <c r="G4" s="141"/>
      <c r="H4" s="140"/>
      <c r="I4" s="141"/>
      <c r="J4" s="140"/>
      <c r="K4" s="144"/>
      <c r="L4" s="140"/>
      <c r="M4" s="140"/>
      <c r="N4" s="142"/>
      <c r="O4" s="142"/>
      <c r="P4" s="142"/>
      <c r="Q4" s="142"/>
      <c r="R4" s="142"/>
      <c r="S4" s="142"/>
      <c r="T4" s="142"/>
      <c r="U4" s="142"/>
      <c r="V4" s="142"/>
      <c r="W4" s="142"/>
      <c r="X4" s="142"/>
    </row>
    <row r="5" spans="1:24" x14ac:dyDescent="0.25">
      <c r="A5" s="145" t="s">
        <v>231</v>
      </c>
      <c r="B5" s="146"/>
      <c r="C5" s="146"/>
      <c r="D5" s="140"/>
      <c r="E5" s="141"/>
      <c r="F5" s="140"/>
      <c r="G5" s="141"/>
      <c r="H5" s="140"/>
      <c r="I5" s="141"/>
      <c r="J5" s="140"/>
      <c r="K5" s="263"/>
      <c r="L5" s="263"/>
      <c r="M5" s="264"/>
      <c r="N5" s="142"/>
      <c r="O5" s="142"/>
      <c r="P5" s="142"/>
      <c r="Q5" s="142"/>
      <c r="R5" s="142"/>
      <c r="S5" s="142"/>
      <c r="T5" s="142"/>
      <c r="U5" s="142"/>
      <c r="V5" s="142"/>
      <c r="W5" s="142"/>
      <c r="X5" s="142"/>
    </row>
    <row r="6" spans="1:24" x14ac:dyDescent="0.25">
      <c r="A6" s="144" t="s">
        <v>232</v>
      </c>
      <c r="B6" s="140"/>
      <c r="C6" s="140"/>
      <c r="D6" s="140"/>
      <c r="E6" s="141"/>
      <c r="F6" s="140"/>
      <c r="G6" s="141"/>
      <c r="H6" s="140"/>
      <c r="I6" s="141"/>
      <c r="J6" s="140"/>
      <c r="K6" s="144"/>
      <c r="L6" s="140"/>
      <c r="M6" s="140"/>
      <c r="N6" s="142"/>
      <c r="O6" s="142"/>
      <c r="P6" s="142"/>
      <c r="Q6" s="142"/>
      <c r="R6" s="142"/>
      <c r="S6" s="142"/>
      <c r="T6" s="142"/>
      <c r="U6" s="142"/>
      <c r="V6" s="142"/>
      <c r="W6" s="142"/>
      <c r="X6" s="142"/>
    </row>
    <row r="7" spans="1:24" x14ac:dyDescent="0.25">
      <c r="A7" s="144" t="s">
        <v>233</v>
      </c>
      <c r="B7" s="140"/>
      <c r="C7" s="140"/>
      <c r="D7" s="140"/>
      <c r="E7" s="141"/>
      <c r="F7" s="140"/>
      <c r="G7" s="141"/>
      <c r="H7" s="140"/>
      <c r="I7" s="141"/>
      <c r="J7" s="140"/>
      <c r="K7" s="144"/>
      <c r="L7" s="140"/>
      <c r="M7" s="140"/>
      <c r="N7" s="142"/>
      <c r="O7" s="142"/>
      <c r="P7" s="142"/>
      <c r="Q7" s="142"/>
      <c r="R7" s="142"/>
      <c r="S7" s="142"/>
      <c r="T7" s="142"/>
      <c r="U7" s="142"/>
      <c r="V7" s="142"/>
      <c r="W7" s="142"/>
      <c r="X7" s="142"/>
    </row>
    <row r="8" spans="1:24" x14ac:dyDescent="0.25">
      <c r="A8" s="144" t="s">
        <v>234</v>
      </c>
      <c r="B8" s="140"/>
      <c r="C8" s="140"/>
      <c r="D8" s="140"/>
      <c r="E8" s="141"/>
      <c r="F8" s="140"/>
      <c r="G8" s="141"/>
      <c r="H8" s="140"/>
      <c r="I8" s="141"/>
      <c r="J8" s="140"/>
      <c r="K8" s="144"/>
      <c r="L8" s="140"/>
      <c r="M8" s="140"/>
      <c r="N8" s="142"/>
      <c r="O8" s="142"/>
      <c r="P8" s="142"/>
      <c r="Q8" s="142"/>
      <c r="R8" s="142"/>
      <c r="S8" s="142"/>
      <c r="T8" s="142"/>
      <c r="U8" s="142"/>
      <c r="V8" s="142"/>
      <c r="W8" s="142"/>
      <c r="X8" s="142"/>
    </row>
    <row r="9" spans="1:24" ht="15.75" thickBot="1" x14ac:dyDescent="0.3">
      <c r="A9" s="147" t="s">
        <v>235</v>
      </c>
      <c r="B9" s="140"/>
      <c r="C9" s="140"/>
      <c r="D9" s="140"/>
      <c r="E9" s="141"/>
      <c r="F9" s="140"/>
      <c r="G9" s="141"/>
      <c r="H9" s="140"/>
      <c r="I9" s="141"/>
      <c r="J9" s="140"/>
      <c r="K9" s="147"/>
      <c r="L9" s="140"/>
      <c r="M9" s="140"/>
      <c r="N9" s="142"/>
      <c r="O9" s="142"/>
      <c r="P9" s="142"/>
      <c r="Q9" s="142"/>
      <c r="R9" s="142"/>
      <c r="S9" s="142"/>
      <c r="T9" s="142"/>
      <c r="U9" s="142"/>
      <c r="V9" s="142"/>
      <c r="W9" s="142"/>
      <c r="X9" s="142"/>
    </row>
    <row r="10" spans="1:24" ht="19.5" customHeight="1" x14ac:dyDescent="0.3">
      <c r="A10" s="265" t="s">
        <v>236</v>
      </c>
      <c r="B10" s="265"/>
      <c r="C10" s="265"/>
      <c r="D10" s="265"/>
      <c r="E10" s="265"/>
      <c r="F10" s="148"/>
      <c r="G10" s="149"/>
      <c r="H10" s="150" t="s">
        <v>237</v>
      </c>
      <c r="I10" s="151">
        <v>42</v>
      </c>
      <c r="J10" s="142"/>
      <c r="K10" s="152"/>
      <c r="L10" s="143" t="s">
        <v>238</v>
      </c>
      <c r="M10" s="142"/>
      <c r="N10" s="142"/>
      <c r="O10" s="142"/>
      <c r="P10" s="142"/>
      <c r="Q10" s="142"/>
      <c r="R10" s="142"/>
      <c r="S10" s="142"/>
      <c r="T10" s="142"/>
      <c r="U10" s="142"/>
      <c r="V10" s="142"/>
      <c r="W10" s="142"/>
      <c r="X10" s="142"/>
    </row>
    <row r="11" spans="1:24" ht="19.5" customHeight="1" x14ac:dyDescent="0.3">
      <c r="A11" s="265"/>
      <c r="B11" s="265"/>
      <c r="C11" s="265"/>
      <c r="D11" s="265"/>
      <c r="E11" s="265"/>
      <c r="F11" s="153"/>
      <c r="G11" s="154"/>
      <c r="H11" s="155" t="s">
        <v>239</v>
      </c>
      <c r="I11" s="156">
        <v>67</v>
      </c>
      <c r="J11" s="142"/>
      <c r="K11" s="152"/>
      <c r="L11" s="157" t="s">
        <v>240</v>
      </c>
      <c r="M11" s="142"/>
      <c r="N11" s="142"/>
      <c r="O11" s="142"/>
      <c r="P11" s="142"/>
      <c r="Q11" s="142"/>
      <c r="R11" s="142"/>
      <c r="S11" s="142"/>
      <c r="T11" s="142"/>
      <c r="U11" s="142"/>
      <c r="V11" s="142"/>
      <c r="W11" s="142"/>
      <c r="X11" s="142"/>
    </row>
    <row r="12" spans="1:24" ht="19.5" customHeight="1" x14ac:dyDescent="0.3">
      <c r="A12" s="158"/>
      <c r="B12" s="142"/>
      <c r="C12" s="152"/>
      <c r="D12" s="142"/>
      <c r="E12" s="152"/>
      <c r="F12" s="153"/>
      <c r="G12" s="154"/>
      <c r="H12" s="155" t="s">
        <v>241</v>
      </c>
      <c r="I12" s="159">
        <v>175551</v>
      </c>
      <c r="J12" s="142"/>
      <c r="K12" s="266"/>
      <c r="L12" s="266"/>
      <c r="M12" s="160"/>
      <c r="N12" s="142"/>
      <c r="O12" s="142"/>
      <c r="P12" s="142"/>
      <c r="Q12" s="142"/>
      <c r="R12" s="142"/>
      <c r="S12" s="142"/>
      <c r="T12" s="142"/>
      <c r="U12" s="142"/>
      <c r="V12" s="142"/>
      <c r="W12" s="142"/>
      <c r="X12" s="142"/>
    </row>
    <row r="13" spans="1:24" ht="19.5" customHeight="1" x14ac:dyDescent="0.3">
      <c r="A13" s="158"/>
      <c r="B13" s="142"/>
      <c r="C13" s="152"/>
      <c r="D13" s="142"/>
      <c r="E13" s="152"/>
      <c r="F13" s="153"/>
      <c r="G13" s="154"/>
      <c r="H13" s="155" t="s">
        <v>242</v>
      </c>
      <c r="I13" s="159">
        <v>500</v>
      </c>
      <c r="J13" s="142"/>
      <c r="K13" s="152"/>
      <c r="L13" s="161"/>
      <c r="M13" s="142"/>
      <c r="N13" s="142"/>
      <c r="O13" s="142"/>
      <c r="P13" s="142"/>
      <c r="Q13" s="142"/>
      <c r="R13" s="142"/>
      <c r="S13" s="142"/>
      <c r="T13" s="142"/>
      <c r="U13" s="142"/>
      <c r="V13" s="142"/>
      <c r="W13" s="142"/>
      <c r="X13" s="142"/>
    </row>
    <row r="14" spans="1:24" ht="19.5" customHeight="1" x14ac:dyDescent="0.3">
      <c r="A14" s="158"/>
      <c r="B14" s="142"/>
      <c r="C14" s="152"/>
      <c r="D14" s="142"/>
      <c r="E14" s="162"/>
      <c r="F14" s="142"/>
      <c r="G14" s="154"/>
      <c r="H14" s="155" t="s">
        <v>243</v>
      </c>
      <c r="I14" s="159">
        <v>5751</v>
      </c>
      <c r="J14" s="142"/>
      <c r="K14" s="152"/>
      <c r="L14" s="142"/>
      <c r="M14" s="142"/>
      <c r="N14" s="142"/>
      <c r="O14" s="142"/>
      <c r="P14" s="142"/>
      <c r="Q14" s="142"/>
      <c r="R14" s="142"/>
      <c r="S14" s="142"/>
      <c r="T14" s="142"/>
      <c r="U14" s="142"/>
      <c r="V14" s="142"/>
      <c r="W14" s="142"/>
      <c r="X14" s="142"/>
    </row>
    <row r="15" spans="1:24" ht="18.75" x14ac:dyDescent="0.3">
      <c r="A15" s="158"/>
      <c r="B15" s="142"/>
      <c r="C15" s="152"/>
      <c r="D15" s="142"/>
      <c r="E15" s="162"/>
      <c r="F15" s="142"/>
      <c r="G15" s="163"/>
      <c r="H15" s="164" t="s">
        <v>244</v>
      </c>
      <c r="I15" s="165">
        <v>3.5999999999999997E-2</v>
      </c>
      <c r="J15" s="142">
        <f>I15+1</f>
        <v>1.036</v>
      </c>
      <c r="K15" s="152"/>
      <c r="L15" s="142"/>
      <c r="M15" s="142"/>
      <c r="N15" s="142"/>
      <c r="O15" s="142"/>
      <c r="P15" s="142"/>
      <c r="Q15" s="142"/>
      <c r="R15" s="142"/>
      <c r="S15" s="142"/>
      <c r="T15" s="142"/>
      <c r="U15" s="142"/>
      <c r="V15" s="142"/>
      <c r="W15" s="142"/>
      <c r="X15" s="142"/>
    </row>
    <row r="16" spans="1:24" ht="19.5" thickBot="1" x14ac:dyDescent="0.35">
      <c r="A16" s="158"/>
      <c r="B16" s="142"/>
      <c r="C16" s="152"/>
      <c r="D16" s="142"/>
      <c r="E16" s="162"/>
      <c r="F16" s="166"/>
      <c r="G16" s="167"/>
      <c r="H16" s="168" t="s">
        <v>245</v>
      </c>
      <c r="I16" s="169">
        <v>0.11840000000000001</v>
      </c>
      <c r="J16" s="142">
        <f>I16+1</f>
        <v>1.1184000000000001</v>
      </c>
      <c r="K16" s="152"/>
      <c r="L16" s="142"/>
      <c r="M16" s="142"/>
      <c r="N16" s="142"/>
      <c r="O16" s="142"/>
      <c r="P16" s="142"/>
      <c r="Q16" s="142"/>
      <c r="R16" s="142"/>
      <c r="S16" s="142"/>
      <c r="T16" s="142"/>
      <c r="U16" s="142"/>
      <c r="V16" s="142"/>
      <c r="W16" s="142"/>
      <c r="X16" s="142"/>
    </row>
    <row r="17" spans="1:24" ht="26.25" x14ac:dyDescent="0.4">
      <c r="A17" s="158"/>
      <c r="C17" s="170" t="str">
        <f>"Your Retirement Money Will Last Until You're "&amp;IF(SUM(M20:M119)&gt;0, SUM(M20:M119), "100+")&amp;" Years Old"</f>
        <v>Your Retirement Money Will Last Until You're 100+ Years Old</v>
      </c>
      <c r="D17" s="171"/>
      <c r="E17" s="172"/>
      <c r="F17" s="171"/>
      <c r="G17" s="172"/>
      <c r="H17" s="142"/>
      <c r="I17" s="152"/>
      <c r="J17" s="142"/>
      <c r="K17" s="152"/>
      <c r="L17" s="142"/>
      <c r="M17" s="142"/>
      <c r="N17" s="142"/>
      <c r="O17" s="142"/>
      <c r="P17" s="142"/>
      <c r="Q17" s="142"/>
      <c r="R17" s="142"/>
      <c r="S17" s="142"/>
      <c r="T17" s="142"/>
      <c r="U17" s="142"/>
      <c r="V17" s="142"/>
      <c r="W17" s="142"/>
      <c r="X17" s="142"/>
    </row>
    <row r="18" spans="1:24" ht="3" customHeight="1" x14ac:dyDescent="0.25">
      <c r="A18" s="158"/>
      <c r="B18" s="142"/>
      <c r="C18" s="152"/>
      <c r="D18" s="142"/>
      <c r="E18" s="152"/>
      <c r="F18" s="142"/>
      <c r="G18" s="152"/>
      <c r="H18" s="142"/>
      <c r="I18" s="152"/>
      <c r="J18" s="142"/>
      <c r="K18" s="152"/>
      <c r="L18" s="142"/>
      <c r="M18" s="142"/>
      <c r="N18" s="142"/>
      <c r="O18" s="142"/>
      <c r="P18" s="142"/>
      <c r="Q18" s="142"/>
      <c r="R18" s="142"/>
      <c r="S18" s="142"/>
      <c r="T18" s="142"/>
      <c r="U18" s="142"/>
      <c r="V18" s="142"/>
      <c r="W18" s="142"/>
      <c r="X18" s="142"/>
    </row>
    <row r="19" spans="1:24" ht="21" x14ac:dyDescent="0.35">
      <c r="A19" s="158"/>
      <c r="B19" s="142"/>
      <c r="C19" s="152"/>
      <c r="D19" s="142"/>
      <c r="E19" s="152"/>
      <c r="F19" s="142"/>
      <c r="G19" s="152"/>
      <c r="H19" s="142"/>
      <c r="I19" s="152"/>
      <c r="J19" s="173" t="s">
        <v>246</v>
      </c>
      <c r="K19" s="174" t="s">
        <v>247</v>
      </c>
      <c r="L19" s="175" t="s">
        <v>248</v>
      </c>
      <c r="M19" s="176"/>
      <c r="N19" s="142"/>
      <c r="O19" s="142"/>
      <c r="P19" s="142"/>
      <c r="Q19" s="142"/>
      <c r="R19" s="142"/>
      <c r="S19" s="142"/>
      <c r="T19" s="142"/>
      <c r="U19" s="142"/>
      <c r="V19" s="142"/>
      <c r="W19" s="142"/>
      <c r="X19" s="142"/>
    </row>
    <row r="20" spans="1:24" ht="15.75" x14ac:dyDescent="0.25">
      <c r="A20" s="158"/>
      <c r="B20" s="142"/>
      <c r="C20" s="152"/>
      <c r="D20" s="142"/>
      <c r="E20" s="152"/>
      <c r="F20" s="142"/>
      <c r="G20" s="152"/>
      <c r="H20" s="142"/>
      <c r="I20" s="152"/>
      <c r="J20" s="177">
        <f>I10</f>
        <v>42</v>
      </c>
      <c r="K20" s="178">
        <f>$I$12</f>
        <v>175551</v>
      </c>
      <c r="L20" s="179">
        <f>I14*12</f>
        <v>69012</v>
      </c>
      <c r="M20" s="176"/>
      <c r="N20" s="142"/>
      <c r="O20" s="142"/>
      <c r="P20" s="142"/>
      <c r="Q20" s="142"/>
      <c r="R20" s="142"/>
      <c r="S20" s="142"/>
      <c r="T20" s="142"/>
      <c r="U20" s="142"/>
      <c r="V20" s="142"/>
      <c r="W20" s="142"/>
      <c r="X20" s="142"/>
    </row>
    <row r="21" spans="1:24" ht="15.75" x14ac:dyDescent="0.25">
      <c r="A21" s="158"/>
      <c r="B21" s="142"/>
      <c r="C21" s="152"/>
      <c r="D21" s="142"/>
      <c r="E21" s="152"/>
      <c r="F21" s="142"/>
      <c r="G21" s="152"/>
      <c r="H21" s="142"/>
      <c r="I21" s="152"/>
      <c r="J21" s="177">
        <f>J20+1</f>
        <v>43</v>
      </c>
      <c r="K21" s="180">
        <f>IF($J21&lt;$I$11,(K20+($I$13*12))*$J$16,IF(((K20*$J$16)-(L21))&lt;=0,0,(K20*$J$16)-(L21)))</f>
        <v>203046.63840000003</v>
      </c>
      <c r="L21" s="179">
        <f>(L20*$J$15)</f>
        <v>71496.432000000001</v>
      </c>
      <c r="M21" s="176">
        <f>IF(AND(K21=0,K20&gt;0.0000001),J21,0)</f>
        <v>0</v>
      </c>
      <c r="N21" s="142"/>
      <c r="O21" s="142"/>
      <c r="P21" s="142"/>
      <c r="Q21" s="142"/>
      <c r="R21" s="142"/>
      <c r="S21" s="142"/>
      <c r="T21" s="142"/>
      <c r="U21" s="142"/>
      <c r="V21" s="142"/>
      <c r="W21" s="142"/>
      <c r="X21" s="142"/>
    </row>
    <row r="22" spans="1:24" ht="15.75" x14ac:dyDescent="0.25">
      <c r="A22" s="158"/>
      <c r="B22" s="142"/>
      <c r="C22" s="152"/>
      <c r="D22" s="142"/>
      <c r="E22" s="152"/>
      <c r="F22" s="142"/>
      <c r="G22" s="152"/>
      <c r="H22" s="142"/>
      <c r="I22" s="152"/>
      <c r="J22" s="177">
        <f t="shared" ref="J22:J85" si="0">J21+1</f>
        <v>44</v>
      </c>
      <c r="K22" s="180">
        <f t="shared" ref="K22:K85" si="1">IF($J22&lt;$I$11,(K21+($I$13*12))*$J$16,IF(((K21*$J$16)-(L22))&lt;=0,0,(K21*$J$16)-(L22)))</f>
        <v>233797.76038656005</v>
      </c>
      <c r="L22" s="179">
        <f t="shared" ref="L22:L85" si="2">(L21*$J$15)</f>
        <v>74070.303551999998</v>
      </c>
      <c r="M22" s="176">
        <f t="shared" ref="M22:M85" si="3">IF(AND(K22=0,K21&gt;0.0000001),J22,0)</f>
        <v>0</v>
      </c>
      <c r="N22" s="142"/>
      <c r="O22" s="142"/>
      <c r="P22" s="142"/>
      <c r="Q22" s="142"/>
      <c r="R22" s="142"/>
      <c r="S22" s="142"/>
      <c r="T22" s="142"/>
      <c r="U22" s="142"/>
      <c r="V22" s="142"/>
      <c r="W22" s="142"/>
      <c r="X22" s="142"/>
    </row>
    <row r="23" spans="1:24" ht="15.75" x14ac:dyDescent="0.25">
      <c r="A23" s="158"/>
      <c r="B23" s="142"/>
      <c r="C23" s="152"/>
      <c r="D23" s="142"/>
      <c r="E23" s="152"/>
      <c r="F23" s="142"/>
      <c r="G23" s="152"/>
      <c r="H23" s="142"/>
      <c r="I23" s="152"/>
      <c r="J23" s="177">
        <f t="shared" si="0"/>
        <v>45</v>
      </c>
      <c r="K23" s="180">
        <f t="shared" si="1"/>
        <v>268189.81521632877</v>
      </c>
      <c r="L23" s="179">
        <f t="shared" si="2"/>
        <v>76736.834479872006</v>
      </c>
      <c r="M23" s="176">
        <f t="shared" si="3"/>
        <v>0</v>
      </c>
      <c r="N23" s="142"/>
      <c r="O23" s="142"/>
      <c r="P23" s="142"/>
      <c r="Q23" s="142"/>
      <c r="R23" s="142"/>
      <c r="S23" s="142"/>
      <c r="T23" s="142"/>
      <c r="U23" s="142"/>
      <c r="V23" s="142"/>
      <c r="W23" s="142"/>
      <c r="X23" s="142"/>
    </row>
    <row r="24" spans="1:24" ht="15.75" x14ac:dyDescent="0.25">
      <c r="A24" s="158"/>
      <c r="B24" s="142"/>
      <c r="C24" s="152"/>
      <c r="D24" s="142"/>
      <c r="E24" s="152"/>
      <c r="F24" s="142"/>
      <c r="G24" s="152"/>
      <c r="H24" s="142"/>
      <c r="I24" s="152"/>
      <c r="J24" s="177">
        <f t="shared" si="0"/>
        <v>46</v>
      </c>
      <c r="K24" s="180">
        <f t="shared" si="1"/>
        <v>306653.88933794212</v>
      </c>
      <c r="L24" s="179">
        <f t="shared" si="2"/>
        <v>79499.360521147406</v>
      </c>
      <c r="M24" s="176">
        <f t="shared" si="3"/>
        <v>0</v>
      </c>
      <c r="N24" s="142"/>
      <c r="O24" s="142"/>
      <c r="P24" s="142"/>
      <c r="Q24" s="142"/>
      <c r="R24" s="142"/>
      <c r="S24" s="142"/>
      <c r="T24" s="142"/>
      <c r="U24" s="142"/>
      <c r="V24" s="142"/>
      <c r="W24" s="142"/>
      <c r="X24" s="142"/>
    </row>
    <row r="25" spans="1:24" ht="15.75" x14ac:dyDescent="0.25">
      <c r="A25" s="158"/>
      <c r="B25" s="142"/>
      <c r="C25" s="152"/>
      <c r="D25" s="142"/>
      <c r="E25" s="152"/>
      <c r="F25" s="142"/>
      <c r="G25" s="152"/>
      <c r="H25" s="142"/>
      <c r="I25" s="152"/>
      <c r="J25" s="177">
        <f t="shared" si="0"/>
        <v>47</v>
      </c>
      <c r="K25" s="180">
        <f t="shared" si="1"/>
        <v>349672.1098355545</v>
      </c>
      <c r="L25" s="179">
        <f t="shared" si="2"/>
        <v>82361.33749990871</v>
      </c>
      <c r="M25" s="176">
        <f t="shared" si="3"/>
        <v>0</v>
      </c>
      <c r="N25" s="142"/>
      <c r="O25" s="142"/>
      <c r="P25" s="142"/>
      <c r="Q25" s="142"/>
      <c r="R25" s="142"/>
      <c r="S25" s="142"/>
      <c r="T25" s="142"/>
      <c r="U25" s="142"/>
      <c r="V25" s="142"/>
      <c r="W25" s="142"/>
      <c r="X25" s="142"/>
    </row>
    <row r="26" spans="1:24" ht="15.75" x14ac:dyDescent="0.25">
      <c r="A26" s="158"/>
      <c r="B26" s="142"/>
      <c r="C26" s="152"/>
      <c r="D26" s="142"/>
      <c r="E26" s="152"/>
      <c r="F26" s="142"/>
      <c r="G26" s="152"/>
      <c r="H26" s="142"/>
      <c r="I26" s="152"/>
      <c r="J26" s="177">
        <f t="shared" si="0"/>
        <v>48</v>
      </c>
      <c r="K26" s="180">
        <f t="shared" si="1"/>
        <v>397783.68764008419</v>
      </c>
      <c r="L26" s="179">
        <f t="shared" si="2"/>
        <v>85326.34564990543</v>
      </c>
      <c r="M26" s="176">
        <f t="shared" si="3"/>
        <v>0</v>
      </c>
      <c r="N26" s="142"/>
      <c r="O26" s="142"/>
      <c r="P26" s="142"/>
      <c r="Q26" s="142"/>
      <c r="R26" s="142"/>
      <c r="S26" s="142"/>
      <c r="T26" s="142"/>
      <c r="U26" s="142"/>
      <c r="V26" s="142"/>
      <c r="W26" s="142"/>
      <c r="X26" s="142"/>
    </row>
    <row r="27" spans="1:24" ht="15.75" x14ac:dyDescent="0.25">
      <c r="A27" s="158"/>
      <c r="B27" s="142"/>
      <c r="C27" s="152"/>
      <c r="D27" s="142"/>
      <c r="E27" s="152"/>
      <c r="F27" s="142"/>
      <c r="G27" s="152"/>
      <c r="H27" s="142"/>
      <c r="I27" s="152"/>
      <c r="J27" s="177">
        <f t="shared" si="0"/>
        <v>49</v>
      </c>
      <c r="K27" s="180">
        <f t="shared" si="1"/>
        <v>451591.67625667015</v>
      </c>
      <c r="L27" s="179">
        <f t="shared" si="2"/>
        <v>88398.094093302032</v>
      </c>
      <c r="M27" s="176">
        <f t="shared" si="3"/>
        <v>0</v>
      </c>
      <c r="N27" s="142"/>
      <c r="O27" s="142"/>
      <c r="P27" s="142"/>
      <c r="Q27" s="142"/>
      <c r="R27" s="142"/>
      <c r="S27" s="142"/>
      <c r="T27" s="142"/>
      <c r="U27" s="142"/>
      <c r="V27" s="142"/>
      <c r="W27" s="142"/>
      <c r="X27" s="142"/>
    </row>
    <row r="28" spans="1:24" ht="15.75" x14ac:dyDescent="0.25">
      <c r="A28" s="158"/>
      <c r="B28" s="142"/>
      <c r="C28" s="152"/>
      <c r="D28" s="142"/>
      <c r="E28" s="152"/>
      <c r="F28" s="142"/>
      <c r="G28" s="152"/>
      <c r="H28" s="142"/>
      <c r="I28" s="152"/>
      <c r="J28" s="177">
        <f t="shared" si="0"/>
        <v>50</v>
      </c>
      <c r="K28" s="180">
        <f t="shared" si="1"/>
        <v>511770.53072545992</v>
      </c>
      <c r="L28" s="179">
        <f t="shared" si="2"/>
        <v>91580.42548066091</v>
      </c>
      <c r="M28" s="176">
        <f t="shared" si="3"/>
        <v>0</v>
      </c>
      <c r="N28" s="142"/>
      <c r="O28" s="142"/>
      <c r="P28" s="142"/>
      <c r="Q28" s="142"/>
      <c r="R28" s="142"/>
      <c r="S28" s="142"/>
      <c r="T28" s="142"/>
      <c r="U28" s="142"/>
      <c r="V28" s="142"/>
      <c r="W28" s="142"/>
      <c r="X28" s="142"/>
    </row>
    <row r="29" spans="1:24" ht="15.75" x14ac:dyDescent="0.25">
      <c r="A29" s="158"/>
      <c r="B29" s="142"/>
      <c r="C29" s="152"/>
      <c r="D29" s="142"/>
      <c r="E29" s="152"/>
      <c r="F29" s="142"/>
      <c r="G29" s="152"/>
      <c r="H29" s="142"/>
      <c r="I29" s="152"/>
      <c r="J29" s="177">
        <f t="shared" si="0"/>
        <v>51</v>
      </c>
      <c r="K29" s="180">
        <f t="shared" si="1"/>
        <v>579074.56156335445</v>
      </c>
      <c r="L29" s="179">
        <f t="shared" si="2"/>
        <v>94877.320797964712</v>
      </c>
      <c r="M29" s="176">
        <f t="shared" si="3"/>
        <v>0</v>
      </c>
      <c r="N29" s="142"/>
      <c r="O29" s="142"/>
      <c r="P29" s="142"/>
      <c r="Q29" s="142"/>
      <c r="R29" s="142"/>
      <c r="S29" s="142"/>
      <c r="T29" s="142"/>
      <c r="U29" s="142"/>
      <c r="V29" s="142"/>
      <c r="W29" s="142"/>
      <c r="X29" s="142"/>
    </row>
    <row r="30" spans="1:24" ht="15.75" x14ac:dyDescent="0.25">
      <c r="A30" s="158"/>
      <c r="B30" s="142"/>
      <c r="C30" s="152"/>
      <c r="D30" s="142"/>
      <c r="E30" s="152"/>
      <c r="F30" s="142"/>
      <c r="G30" s="152"/>
      <c r="H30" s="142"/>
      <c r="I30" s="152"/>
      <c r="J30" s="177">
        <f t="shared" si="0"/>
        <v>52</v>
      </c>
      <c r="K30" s="180">
        <f t="shared" si="1"/>
        <v>654347.38965245569</v>
      </c>
      <c r="L30" s="179">
        <f t="shared" si="2"/>
        <v>98292.904346691445</v>
      </c>
      <c r="M30" s="176">
        <f t="shared" si="3"/>
        <v>0</v>
      </c>
      <c r="N30" s="142"/>
      <c r="O30" s="142"/>
      <c r="P30" s="142"/>
      <c r="Q30" s="142"/>
      <c r="R30" s="142"/>
      <c r="S30" s="142"/>
      <c r="T30" s="142"/>
      <c r="U30" s="142"/>
      <c r="V30" s="142"/>
      <c r="W30" s="142"/>
      <c r="X30" s="142"/>
    </row>
    <row r="31" spans="1:24" ht="15.75" x14ac:dyDescent="0.25">
      <c r="A31" s="158"/>
      <c r="B31" s="142"/>
      <c r="C31" s="152"/>
      <c r="D31" s="142"/>
      <c r="E31" s="152"/>
      <c r="F31" s="142"/>
      <c r="G31" s="152"/>
      <c r="H31" s="142"/>
      <c r="I31" s="152"/>
      <c r="J31" s="177">
        <f t="shared" si="0"/>
        <v>53</v>
      </c>
      <c r="K31" s="180">
        <f t="shared" si="1"/>
        <v>738532.52058730647</v>
      </c>
      <c r="L31" s="179">
        <f t="shared" si="2"/>
        <v>101831.44890317234</v>
      </c>
      <c r="M31" s="176">
        <f t="shared" si="3"/>
        <v>0</v>
      </c>
      <c r="N31" s="142"/>
      <c r="O31" s="142"/>
      <c r="P31" s="142"/>
      <c r="Q31" s="142"/>
      <c r="R31" s="142"/>
      <c r="S31" s="142"/>
      <c r="T31" s="142"/>
      <c r="U31" s="142"/>
      <c r="V31" s="142"/>
      <c r="W31" s="142"/>
      <c r="X31" s="142"/>
    </row>
    <row r="32" spans="1:24" ht="15.75" x14ac:dyDescent="0.25">
      <c r="A32" s="158"/>
      <c r="B32" s="142"/>
      <c r="C32" s="152"/>
      <c r="D32" s="142"/>
      <c r="E32" s="152"/>
      <c r="F32" s="142"/>
      <c r="G32" s="152"/>
      <c r="H32" s="142"/>
      <c r="I32" s="152"/>
      <c r="J32" s="177">
        <f t="shared" si="0"/>
        <v>54</v>
      </c>
      <c r="K32" s="180">
        <f t="shared" si="1"/>
        <v>832685.17102484358</v>
      </c>
      <c r="L32" s="179">
        <f t="shared" si="2"/>
        <v>105497.38106368654</v>
      </c>
      <c r="M32" s="176">
        <f t="shared" si="3"/>
        <v>0</v>
      </c>
      <c r="N32" s="142"/>
      <c r="O32" s="142"/>
      <c r="P32" s="142"/>
      <c r="Q32" s="142"/>
      <c r="R32" s="142"/>
      <c r="S32" s="142"/>
      <c r="T32" s="142"/>
      <c r="U32" s="142"/>
      <c r="V32" s="142"/>
      <c r="W32" s="142"/>
      <c r="X32" s="142"/>
    </row>
    <row r="33" spans="1:24" ht="15.75" x14ac:dyDescent="0.25">
      <c r="A33" s="158"/>
      <c r="B33" s="142"/>
      <c r="C33" s="152"/>
      <c r="D33" s="142"/>
      <c r="E33" s="152"/>
      <c r="F33" s="142"/>
      <c r="G33" s="152"/>
      <c r="H33" s="142"/>
      <c r="I33" s="152"/>
      <c r="J33" s="177">
        <f t="shared" si="0"/>
        <v>55</v>
      </c>
      <c r="K33" s="180">
        <f t="shared" si="1"/>
        <v>937985.49527418509</v>
      </c>
      <c r="L33" s="179">
        <f t="shared" si="2"/>
        <v>109295.28678197926</v>
      </c>
      <c r="M33" s="176">
        <f t="shared" si="3"/>
        <v>0</v>
      </c>
      <c r="N33" s="142"/>
      <c r="O33" s="142"/>
      <c r="P33" s="142"/>
      <c r="Q33" s="142"/>
      <c r="R33" s="142"/>
      <c r="S33" s="142"/>
      <c r="T33" s="142"/>
      <c r="U33" s="142"/>
      <c r="V33" s="142"/>
      <c r="W33" s="142"/>
      <c r="X33" s="142"/>
    </row>
    <row r="34" spans="1:24" ht="15.75" x14ac:dyDescent="0.25">
      <c r="A34" s="158"/>
      <c r="B34" s="142"/>
      <c r="C34" s="152"/>
      <c r="D34" s="142"/>
      <c r="E34" s="152"/>
      <c r="F34" s="142"/>
      <c r="G34" s="152"/>
      <c r="H34" s="142"/>
      <c r="I34" s="152"/>
      <c r="J34" s="177">
        <f t="shared" si="0"/>
        <v>56</v>
      </c>
      <c r="K34" s="180">
        <f t="shared" si="1"/>
        <v>1055753.3779146487</v>
      </c>
      <c r="L34" s="179">
        <f t="shared" si="2"/>
        <v>113229.91710613051</v>
      </c>
      <c r="M34" s="176">
        <f t="shared" si="3"/>
        <v>0</v>
      </c>
      <c r="N34" s="142"/>
      <c r="O34" s="142"/>
      <c r="P34" s="142"/>
      <c r="Q34" s="142"/>
      <c r="R34" s="142"/>
      <c r="S34" s="142"/>
      <c r="T34" s="142"/>
      <c r="U34" s="142"/>
      <c r="V34" s="142"/>
      <c r="W34" s="142"/>
      <c r="X34" s="142"/>
    </row>
    <row r="35" spans="1:24" ht="15.75" x14ac:dyDescent="0.25">
      <c r="A35" s="158"/>
      <c r="B35" s="142"/>
      <c r="C35" s="152"/>
      <c r="D35" s="142"/>
      <c r="E35" s="152"/>
      <c r="F35" s="142"/>
      <c r="G35" s="152"/>
      <c r="H35" s="142"/>
      <c r="I35" s="152"/>
      <c r="J35" s="177">
        <f t="shared" si="0"/>
        <v>57</v>
      </c>
      <c r="K35" s="180">
        <f t="shared" si="1"/>
        <v>1187464.9778597432</v>
      </c>
      <c r="L35" s="179">
        <f t="shared" si="2"/>
        <v>117306.19412195121</v>
      </c>
      <c r="M35" s="176">
        <f t="shared" si="3"/>
        <v>0</v>
      </c>
      <c r="N35" s="142"/>
      <c r="O35" s="142"/>
      <c r="P35" s="142"/>
      <c r="Q35" s="142"/>
      <c r="R35" s="142"/>
      <c r="S35" s="142"/>
      <c r="T35" s="142"/>
      <c r="U35" s="142"/>
      <c r="V35" s="142"/>
      <c r="W35" s="142"/>
      <c r="X35" s="142"/>
    </row>
    <row r="36" spans="1:24" ht="15.75" x14ac:dyDescent="0.25">
      <c r="A36" s="158"/>
      <c r="B36" s="142"/>
      <c r="C36" s="152"/>
      <c r="D36" s="142"/>
      <c r="E36" s="152"/>
      <c r="F36" s="142"/>
      <c r="G36" s="152"/>
      <c r="H36" s="142"/>
      <c r="I36" s="152"/>
      <c r="J36" s="177">
        <f t="shared" si="0"/>
        <v>58</v>
      </c>
      <c r="K36" s="180">
        <f t="shared" si="1"/>
        <v>1334771.2312383368</v>
      </c>
      <c r="L36" s="179">
        <f t="shared" si="2"/>
        <v>121529.21711034146</v>
      </c>
      <c r="M36" s="176">
        <f t="shared" si="3"/>
        <v>0</v>
      </c>
      <c r="N36" s="142"/>
      <c r="O36" s="142"/>
      <c r="P36" s="142"/>
      <c r="Q36" s="142"/>
      <c r="R36" s="142"/>
      <c r="S36" s="142"/>
      <c r="T36" s="142"/>
      <c r="U36" s="142"/>
      <c r="V36" s="142"/>
      <c r="W36" s="142"/>
      <c r="X36" s="142"/>
    </row>
    <row r="37" spans="1:24" ht="15.75" x14ac:dyDescent="0.25">
      <c r="A37" s="158"/>
      <c r="B37" s="142"/>
      <c r="C37" s="152"/>
      <c r="D37" s="142"/>
      <c r="E37" s="152"/>
      <c r="F37" s="142"/>
      <c r="G37" s="152"/>
      <c r="H37" s="142"/>
      <c r="I37" s="152"/>
      <c r="J37" s="177">
        <f t="shared" si="0"/>
        <v>59</v>
      </c>
      <c r="K37" s="180">
        <f t="shared" si="1"/>
        <v>1499518.5450169558</v>
      </c>
      <c r="L37" s="179">
        <f t="shared" si="2"/>
        <v>125904.26892631376</v>
      </c>
      <c r="M37" s="176">
        <f t="shared" si="3"/>
        <v>0</v>
      </c>
      <c r="N37" s="142"/>
      <c r="O37" s="142"/>
      <c r="P37" s="142"/>
      <c r="Q37" s="142"/>
      <c r="R37" s="142"/>
      <c r="S37" s="142"/>
      <c r="T37" s="142"/>
      <c r="U37" s="142"/>
      <c r="V37" s="142"/>
      <c r="W37" s="142"/>
      <c r="X37" s="142"/>
    </row>
    <row r="38" spans="1:24" ht="15.75" x14ac:dyDescent="0.25">
      <c r="A38" s="158"/>
      <c r="B38" s="142"/>
      <c r="C38" s="152"/>
      <c r="D38" s="142"/>
      <c r="E38" s="152"/>
      <c r="F38" s="142"/>
      <c r="G38" s="152"/>
      <c r="H38" s="142"/>
      <c r="I38" s="152"/>
      <c r="J38" s="177">
        <f t="shared" si="0"/>
        <v>60</v>
      </c>
      <c r="K38" s="180">
        <f t="shared" si="1"/>
        <v>1683771.9407469635</v>
      </c>
      <c r="L38" s="179">
        <f t="shared" si="2"/>
        <v>130436.82260766106</v>
      </c>
      <c r="M38" s="176">
        <f t="shared" si="3"/>
        <v>0</v>
      </c>
      <c r="N38" s="142"/>
      <c r="O38" s="142"/>
      <c r="P38" s="142"/>
      <c r="Q38" s="142"/>
      <c r="R38" s="142"/>
      <c r="S38" s="142"/>
      <c r="T38" s="142"/>
      <c r="U38" s="142"/>
      <c r="V38" s="142"/>
      <c r="W38" s="142"/>
      <c r="X38" s="142"/>
    </row>
    <row r="39" spans="1:24" ht="15.75" x14ac:dyDescent="0.25">
      <c r="A39" s="158"/>
      <c r="B39" s="142"/>
      <c r="C39" s="152"/>
      <c r="D39" s="142"/>
      <c r="E39" s="152"/>
      <c r="F39" s="142"/>
      <c r="G39" s="152"/>
      <c r="H39" s="142"/>
      <c r="I39" s="152"/>
      <c r="J39" s="177">
        <f t="shared" si="0"/>
        <v>61</v>
      </c>
      <c r="K39" s="180">
        <f t="shared" si="1"/>
        <v>1889840.9385314041</v>
      </c>
      <c r="L39" s="179">
        <f t="shared" si="2"/>
        <v>135132.54822153685</v>
      </c>
      <c r="M39" s="176">
        <f t="shared" si="3"/>
        <v>0</v>
      </c>
      <c r="N39" s="142"/>
      <c r="O39" s="142"/>
      <c r="P39" s="142"/>
      <c r="Q39" s="142"/>
      <c r="R39" s="142"/>
      <c r="S39" s="142"/>
      <c r="T39" s="142"/>
      <c r="U39" s="142"/>
      <c r="V39" s="142"/>
      <c r="W39" s="142"/>
      <c r="X39" s="142"/>
    </row>
    <row r="40" spans="1:24" ht="15.75" x14ac:dyDescent="0.25">
      <c r="A40" s="158"/>
      <c r="B40" s="142"/>
      <c r="C40" s="152"/>
      <c r="D40" s="142"/>
      <c r="E40" s="152"/>
      <c r="F40" s="142"/>
      <c r="G40" s="152"/>
      <c r="H40" s="142"/>
      <c r="I40" s="152"/>
      <c r="J40" s="177">
        <f t="shared" si="0"/>
        <v>62</v>
      </c>
      <c r="K40" s="180">
        <f t="shared" si="1"/>
        <v>2120308.5056535224</v>
      </c>
      <c r="L40" s="179">
        <f t="shared" si="2"/>
        <v>139997.3199575122</v>
      </c>
      <c r="M40" s="176">
        <f t="shared" si="3"/>
        <v>0</v>
      </c>
      <c r="N40" s="142"/>
      <c r="O40" s="142"/>
      <c r="P40" s="142"/>
      <c r="Q40" s="142"/>
      <c r="R40" s="142"/>
      <c r="S40" s="142"/>
      <c r="T40" s="142"/>
      <c r="U40" s="142"/>
      <c r="V40" s="142"/>
      <c r="W40" s="142"/>
      <c r="X40" s="142"/>
    </row>
    <row r="41" spans="1:24" ht="15.75" x14ac:dyDescent="0.25">
      <c r="A41" s="158"/>
      <c r="B41" s="142"/>
      <c r="C41" s="152"/>
      <c r="D41" s="142"/>
      <c r="E41" s="152"/>
      <c r="F41" s="142"/>
      <c r="G41" s="152"/>
      <c r="H41" s="142"/>
      <c r="I41" s="152"/>
      <c r="J41" s="177">
        <f t="shared" si="0"/>
        <v>63</v>
      </c>
      <c r="K41" s="180">
        <f t="shared" si="1"/>
        <v>2378063.4327228996</v>
      </c>
      <c r="L41" s="179">
        <f t="shared" si="2"/>
        <v>145037.22347598264</v>
      </c>
      <c r="M41" s="176">
        <f t="shared" si="3"/>
        <v>0</v>
      </c>
      <c r="N41" s="142"/>
      <c r="O41" s="142"/>
      <c r="P41" s="142"/>
      <c r="Q41" s="142"/>
      <c r="R41" s="142"/>
      <c r="S41" s="142"/>
      <c r="T41" s="142"/>
      <c r="U41" s="142"/>
      <c r="V41" s="142"/>
      <c r="W41" s="142"/>
      <c r="X41" s="142"/>
    </row>
    <row r="42" spans="1:24" ht="15.75" x14ac:dyDescent="0.25">
      <c r="A42" s="158"/>
      <c r="B42" s="142"/>
      <c r="C42" s="152"/>
      <c r="D42" s="142"/>
      <c r="E42" s="152"/>
      <c r="F42" s="142"/>
      <c r="G42" s="152"/>
      <c r="H42" s="142"/>
      <c r="I42" s="152"/>
      <c r="J42" s="177">
        <f t="shared" si="0"/>
        <v>64</v>
      </c>
      <c r="K42" s="180">
        <f t="shared" si="1"/>
        <v>2666336.5431572911</v>
      </c>
      <c r="L42" s="179">
        <f t="shared" si="2"/>
        <v>150258.56352111802</v>
      </c>
      <c r="M42" s="176">
        <f t="shared" si="3"/>
        <v>0</v>
      </c>
      <c r="N42" s="142"/>
      <c r="O42" s="142"/>
      <c r="P42" s="142"/>
      <c r="Q42" s="142"/>
      <c r="R42" s="142"/>
      <c r="S42" s="142"/>
      <c r="T42" s="142"/>
      <c r="U42" s="142"/>
      <c r="V42" s="142"/>
      <c r="W42" s="142"/>
      <c r="X42" s="142"/>
    </row>
    <row r="43" spans="1:24" ht="15.75" x14ac:dyDescent="0.25">
      <c r="A43" s="158"/>
      <c r="B43" s="142"/>
      <c r="C43" s="152"/>
      <c r="D43" s="142"/>
      <c r="E43" s="152"/>
      <c r="F43" s="142"/>
      <c r="G43" s="152"/>
      <c r="H43" s="142"/>
      <c r="I43" s="152"/>
      <c r="J43" s="177">
        <f t="shared" si="0"/>
        <v>65</v>
      </c>
      <c r="K43" s="180">
        <f t="shared" si="1"/>
        <v>2988741.1898671146</v>
      </c>
      <c r="L43" s="179">
        <f t="shared" si="2"/>
        <v>155667.87180787828</v>
      </c>
      <c r="M43" s="176">
        <f t="shared" si="3"/>
        <v>0</v>
      </c>
      <c r="N43" s="142"/>
      <c r="O43" s="142"/>
      <c r="P43" s="142"/>
      <c r="Q43" s="142"/>
      <c r="R43" s="142"/>
      <c r="S43" s="142"/>
      <c r="T43" s="142"/>
      <c r="U43" s="142"/>
      <c r="V43" s="142"/>
      <c r="W43" s="142"/>
      <c r="X43" s="142"/>
    </row>
    <row r="44" spans="1:24" ht="15.75" x14ac:dyDescent="0.25">
      <c r="A44" s="158"/>
      <c r="B44" s="142"/>
      <c r="C44" s="152"/>
      <c r="D44" s="142"/>
      <c r="E44" s="152"/>
      <c r="F44" s="142"/>
      <c r="G44" s="152"/>
      <c r="H44" s="142"/>
      <c r="I44" s="152"/>
      <c r="J44" s="177">
        <f t="shared" si="0"/>
        <v>66</v>
      </c>
      <c r="K44" s="180">
        <f t="shared" si="1"/>
        <v>3349318.5467473813</v>
      </c>
      <c r="L44" s="179">
        <f t="shared" si="2"/>
        <v>161271.9151929619</v>
      </c>
      <c r="M44" s="176">
        <f t="shared" si="3"/>
        <v>0</v>
      </c>
      <c r="N44" s="142"/>
      <c r="O44" s="142"/>
      <c r="P44" s="142"/>
      <c r="Q44" s="142"/>
      <c r="R44" s="142"/>
      <c r="S44" s="142"/>
      <c r="T44" s="142"/>
      <c r="U44" s="142"/>
      <c r="V44" s="142"/>
      <c r="W44" s="142"/>
      <c r="X44" s="142"/>
    </row>
    <row r="45" spans="1:24" ht="15.75" x14ac:dyDescent="0.25">
      <c r="A45" s="158"/>
      <c r="B45" s="142"/>
      <c r="C45" s="152"/>
      <c r="D45" s="142"/>
      <c r="E45" s="152"/>
      <c r="F45" s="142"/>
      <c r="G45" s="152"/>
      <c r="H45" s="142"/>
      <c r="I45" s="152"/>
      <c r="J45" s="177">
        <f t="shared" si="0"/>
        <v>67</v>
      </c>
      <c r="K45" s="180">
        <f t="shared" si="1"/>
        <v>3578800.158542363</v>
      </c>
      <c r="L45" s="179">
        <f t="shared" si="2"/>
        <v>167077.70413990854</v>
      </c>
      <c r="M45" s="176">
        <f t="shared" si="3"/>
        <v>0</v>
      </c>
      <c r="N45" s="142"/>
      <c r="O45" s="142"/>
      <c r="P45" s="142"/>
      <c r="Q45" s="142"/>
      <c r="R45" s="142"/>
      <c r="S45" s="142"/>
      <c r="T45" s="142"/>
      <c r="U45" s="142"/>
      <c r="V45" s="142"/>
      <c r="W45" s="142"/>
      <c r="X45" s="142"/>
    </row>
    <row r="46" spans="1:24" ht="15.75" x14ac:dyDescent="0.25">
      <c r="A46" s="158"/>
      <c r="B46" s="142"/>
      <c r="C46" s="152"/>
      <c r="D46" s="142"/>
      <c r="E46" s="152"/>
      <c r="F46" s="142"/>
      <c r="G46" s="152"/>
      <c r="H46" s="142"/>
      <c r="I46" s="152"/>
      <c r="J46" s="177">
        <f t="shared" si="0"/>
        <v>68</v>
      </c>
      <c r="K46" s="180">
        <f t="shared" si="1"/>
        <v>3829437.5958248335</v>
      </c>
      <c r="L46" s="179">
        <f t="shared" si="2"/>
        <v>173092.50148894524</v>
      </c>
      <c r="M46" s="176">
        <f t="shared" si="3"/>
        <v>0</v>
      </c>
      <c r="N46" s="142"/>
      <c r="O46" s="181"/>
      <c r="P46" s="142"/>
      <c r="Q46" s="142"/>
      <c r="R46" s="142"/>
      <c r="S46" s="142"/>
      <c r="T46" s="142"/>
      <c r="U46" s="142"/>
      <c r="V46" s="142"/>
      <c r="W46" s="142"/>
      <c r="X46" s="142"/>
    </row>
    <row r="47" spans="1:24" ht="15.75" x14ac:dyDescent="0.25">
      <c r="A47" s="158"/>
      <c r="B47" s="142"/>
      <c r="C47" s="152"/>
      <c r="D47" s="142"/>
      <c r="E47" s="152"/>
      <c r="F47" s="142"/>
      <c r="G47" s="152"/>
      <c r="H47" s="142"/>
      <c r="I47" s="152"/>
      <c r="J47" s="177">
        <f t="shared" si="0"/>
        <v>69</v>
      </c>
      <c r="K47" s="180">
        <f t="shared" si="1"/>
        <v>4103519.1756279464</v>
      </c>
      <c r="L47" s="179">
        <f t="shared" si="2"/>
        <v>179323.83154254727</v>
      </c>
      <c r="M47" s="176">
        <f t="shared" si="3"/>
        <v>0</v>
      </c>
      <c r="N47" s="142"/>
      <c r="O47" s="181"/>
      <c r="P47" s="142"/>
      <c r="Q47" s="142"/>
      <c r="R47" s="142"/>
      <c r="S47" s="142"/>
      <c r="T47" s="142"/>
      <c r="U47" s="142"/>
      <c r="V47" s="142"/>
      <c r="W47" s="142"/>
      <c r="X47" s="142"/>
    </row>
    <row r="48" spans="1:24" ht="15.75" x14ac:dyDescent="0.25">
      <c r="A48" s="158"/>
      <c r="B48" s="142"/>
      <c r="C48" s="152"/>
      <c r="D48" s="142"/>
      <c r="E48" s="152"/>
      <c r="F48" s="142"/>
      <c r="G48" s="152"/>
      <c r="H48" s="142"/>
      <c r="I48" s="152"/>
      <c r="J48" s="177">
        <f t="shared" si="0"/>
        <v>70</v>
      </c>
      <c r="K48" s="180">
        <f t="shared" si="1"/>
        <v>4403596.3565442171</v>
      </c>
      <c r="L48" s="179">
        <f t="shared" si="2"/>
        <v>185779.48947807896</v>
      </c>
      <c r="M48" s="176">
        <f t="shared" si="3"/>
        <v>0</v>
      </c>
      <c r="N48" s="142"/>
      <c r="O48" s="181"/>
      <c r="P48" s="142"/>
      <c r="Q48" s="142"/>
      <c r="R48" s="142"/>
      <c r="S48" s="142"/>
      <c r="T48" s="142"/>
      <c r="U48" s="142"/>
      <c r="V48" s="142"/>
      <c r="W48" s="142"/>
      <c r="X48" s="142"/>
    </row>
    <row r="49" spans="1:24" ht="15.75" x14ac:dyDescent="0.25">
      <c r="A49" s="158"/>
      <c r="B49" s="142"/>
      <c r="C49" s="152"/>
      <c r="D49" s="142"/>
      <c r="E49" s="152"/>
      <c r="F49" s="142"/>
      <c r="G49" s="152"/>
      <c r="H49" s="142"/>
      <c r="I49" s="152"/>
      <c r="J49" s="177">
        <f t="shared" si="0"/>
        <v>71</v>
      </c>
      <c r="K49" s="180">
        <f t="shared" si="1"/>
        <v>4732514.6140597621</v>
      </c>
      <c r="L49" s="179">
        <f t="shared" si="2"/>
        <v>192467.55109928982</v>
      </c>
      <c r="M49" s="176">
        <f t="shared" si="3"/>
        <v>0</v>
      </c>
      <c r="N49" s="142"/>
      <c r="O49" s="181"/>
      <c r="P49" s="142"/>
      <c r="Q49" s="142"/>
      <c r="R49" s="142"/>
      <c r="S49" s="142"/>
      <c r="T49" s="142"/>
      <c r="U49" s="142"/>
      <c r="V49" s="142"/>
      <c r="W49" s="142"/>
      <c r="X49" s="142"/>
    </row>
    <row r="50" spans="1:24" ht="15.75" x14ac:dyDescent="0.25">
      <c r="A50" s="158"/>
      <c r="B50" s="142"/>
      <c r="C50" s="152"/>
      <c r="D50" s="142"/>
      <c r="E50" s="152"/>
      <c r="F50" s="142"/>
      <c r="G50" s="152"/>
      <c r="H50" s="142"/>
      <c r="I50" s="152"/>
      <c r="J50" s="177">
        <f t="shared" si="0"/>
        <v>72</v>
      </c>
      <c r="K50" s="180">
        <f t="shared" si="1"/>
        <v>5093447.9614255736</v>
      </c>
      <c r="L50" s="179">
        <f t="shared" si="2"/>
        <v>199396.38293886426</v>
      </c>
      <c r="M50" s="176">
        <f t="shared" si="3"/>
        <v>0</v>
      </c>
      <c r="N50" s="142"/>
      <c r="O50" s="181"/>
      <c r="P50" s="142"/>
      <c r="Q50" s="142"/>
      <c r="R50" s="142"/>
      <c r="S50" s="142"/>
      <c r="T50" s="142"/>
      <c r="U50" s="142"/>
      <c r="V50" s="142"/>
      <c r="W50" s="142"/>
      <c r="X50" s="142"/>
    </row>
    <row r="51" spans="1:24" ht="15.75" x14ac:dyDescent="0.25">
      <c r="A51" s="158"/>
      <c r="B51" s="182"/>
      <c r="C51" s="152"/>
      <c r="D51" s="142"/>
      <c r="E51" s="152"/>
      <c r="F51" s="142"/>
      <c r="G51" s="152"/>
      <c r="H51" s="142"/>
      <c r="I51" s="152"/>
      <c r="J51" s="177">
        <f t="shared" si="0"/>
        <v>73</v>
      </c>
      <c r="K51" s="180">
        <f t="shared" si="1"/>
        <v>5489937.5473336978</v>
      </c>
      <c r="L51" s="179">
        <f t="shared" si="2"/>
        <v>206574.65272466338</v>
      </c>
      <c r="M51" s="176">
        <f t="shared" si="3"/>
        <v>0</v>
      </c>
      <c r="N51" s="142"/>
      <c r="O51" s="181"/>
      <c r="P51" s="142"/>
      <c r="Q51" s="142"/>
      <c r="R51" s="142"/>
      <c r="S51" s="142"/>
      <c r="T51" s="142"/>
      <c r="U51" s="142"/>
      <c r="V51" s="142"/>
      <c r="W51" s="142"/>
      <c r="X51" s="142"/>
    </row>
    <row r="52" spans="1:24" ht="15.75" x14ac:dyDescent="0.25">
      <c r="A52" s="158"/>
      <c r="B52" s="142"/>
      <c r="C52" s="152"/>
      <c r="D52" s="142"/>
      <c r="E52" s="152"/>
      <c r="F52" s="142"/>
      <c r="G52" s="152"/>
      <c r="H52" s="142"/>
      <c r="I52" s="152"/>
      <c r="J52" s="177">
        <f t="shared" si="0"/>
        <v>74</v>
      </c>
      <c r="K52" s="180">
        <f t="shared" si="1"/>
        <v>5925934.8127152566</v>
      </c>
      <c r="L52" s="179">
        <f t="shared" si="2"/>
        <v>214011.34022275126</v>
      </c>
      <c r="M52" s="176">
        <f t="shared" si="3"/>
        <v>0</v>
      </c>
      <c r="N52" s="142"/>
      <c r="O52" s="181"/>
      <c r="P52" s="142"/>
      <c r="Q52" s="142"/>
      <c r="R52" s="142"/>
      <c r="S52" s="142"/>
      <c r="T52" s="142"/>
      <c r="U52" s="142"/>
      <c r="V52" s="142"/>
      <c r="W52" s="142"/>
      <c r="X52" s="142"/>
    </row>
    <row r="53" spans="1:24" ht="15.75" x14ac:dyDescent="0.25">
      <c r="A53" s="158"/>
      <c r="B53" s="142"/>
      <c r="C53" s="152"/>
      <c r="D53" s="142"/>
      <c r="E53" s="152"/>
      <c r="F53" s="142"/>
      <c r="G53" s="152"/>
      <c r="H53" s="142"/>
      <c r="I53" s="152"/>
      <c r="J53" s="177">
        <f t="shared" si="0"/>
        <v>75</v>
      </c>
      <c r="K53" s="180">
        <f t="shared" si="1"/>
        <v>6405849.7460699733</v>
      </c>
      <c r="L53" s="179">
        <f t="shared" si="2"/>
        <v>221715.74847077031</v>
      </c>
      <c r="M53" s="176">
        <f t="shared" si="3"/>
        <v>0</v>
      </c>
      <c r="N53" s="142"/>
      <c r="O53" s="181"/>
      <c r="P53" s="142"/>
      <c r="Q53" s="142"/>
      <c r="R53" s="142"/>
      <c r="S53" s="142"/>
      <c r="T53" s="142"/>
      <c r="U53" s="142"/>
      <c r="V53" s="142"/>
      <c r="W53" s="142"/>
      <c r="X53" s="142"/>
    </row>
    <row r="54" spans="1:24" ht="15.75" x14ac:dyDescent="0.25">
      <c r="A54" s="158"/>
      <c r="B54" s="142"/>
      <c r="C54" s="152"/>
      <c r="D54" s="142"/>
      <c r="E54" s="152"/>
      <c r="F54" s="142"/>
      <c r="G54" s="152"/>
      <c r="H54" s="142"/>
      <c r="I54" s="152"/>
      <c r="J54" s="177">
        <f t="shared" si="0"/>
        <v>76</v>
      </c>
      <c r="K54" s="180">
        <f t="shared" si="1"/>
        <v>6934604.8405889403</v>
      </c>
      <c r="L54" s="179">
        <f t="shared" si="2"/>
        <v>229697.51541571805</v>
      </c>
      <c r="M54" s="176">
        <f t="shared" si="3"/>
        <v>0</v>
      </c>
      <c r="N54" s="142"/>
      <c r="O54" s="181"/>
      <c r="P54" s="142"/>
      <c r="Q54" s="142"/>
      <c r="R54" s="142"/>
      <c r="S54" s="142"/>
      <c r="T54" s="142"/>
      <c r="U54" s="142"/>
      <c r="V54" s="142"/>
      <c r="W54" s="142"/>
      <c r="X54" s="142"/>
    </row>
    <row r="55" spans="1:24" ht="15.75" x14ac:dyDescent="0.25">
      <c r="A55" s="158"/>
      <c r="B55" s="142"/>
      <c r="C55" s="152"/>
      <c r="D55" s="142"/>
      <c r="E55" s="152"/>
      <c r="F55" s="142"/>
      <c r="G55" s="152"/>
      <c r="H55" s="142"/>
      <c r="I55" s="152"/>
      <c r="J55" s="177">
        <f t="shared" si="0"/>
        <v>77</v>
      </c>
      <c r="K55" s="180">
        <f t="shared" si="1"/>
        <v>7517695.4277439872</v>
      </c>
      <c r="L55" s="179">
        <f t="shared" si="2"/>
        <v>237966.6259706839</v>
      </c>
      <c r="M55" s="176">
        <f t="shared" si="3"/>
        <v>0</v>
      </c>
      <c r="N55" s="142"/>
      <c r="O55" s="142"/>
      <c r="P55" s="142"/>
      <c r="Q55" s="142"/>
      <c r="R55" s="142"/>
      <c r="S55" s="142"/>
      <c r="T55" s="142"/>
      <c r="U55" s="142"/>
      <c r="V55" s="142"/>
      <c r="W55" s="142"/>
      <c r="X55" s="142"/>
    </row>
    <row r="56" spans="1:24" ht="15.75" x14ac:dyDescent="0.25">
      <c r="A56" s="158"/>
      <c r="B56" s="142"/>
      <c r="C56" s="152"/>
      <c r="D56" s="142"/>
      <c r="E56" s="152"/>
      <c r="F56" s="142"/>
      <c r="G56" s="152"/>
      <c r="H56" s="142"/>
      <c r="I56" s="152"/>
      <c r="J56" s="177">
        <f t="shared" si="0"/>
        <v>78</v>
      </c>
      <c r="K56" s="180">
        <f t="shared" si="1"/>
        <v>8161257.1418832466</v>
      </c>
      <c r="L56" s="179">
        <f t="shared" si="2"/>
        <v>246533.42450562853</v>
      </c>
      <c r="M56" s="176">
        <f t="shared" si="3"/>
        <v>0</v>
      </c>
      <c r="N56" s="142"/>
      <c r="O56" s="142"/>
      <c r="P56" s="142"/>
      <c r="Q56" s="142"/>
      <c r="R56" s="142"/>
      <c r="S56" s="142"/>
      <c r="T56" s="142"/>
      <c r="U56" s="142"/>
      <c r="V56" s="142"/>
      <c r="W56" s="142"/>
      <c r="X56" s="142"/>
    </row>
    <row r="57" spans="1:24" ht="15.75" x14ac:dyDescent="0.25">
      <c r="A57" s="158"/>
      <c r="B57" s="142"/>
      <c r="C57" s="152"/>
      <c r="D57" s="142"/>
      <c r="E57" s="152"/>
      <c r="F57" s="142"/>
      <c r="G57" s="152"/>
      <c r="H57" s="142"/>
      <c r="I57" s="152"/>
      <c r="J57" s="177">
        <f t="shared" si="0"/>
        <v>79</v>
      </c>
      <c r="K57" s="180">
        <f t="shared" si="1"/>
        <v>8872141.3596943934</v>
      </c>
      <c r="L57" s="179">
        <f t="shared" si="2"/>
        <v>255408.62778783115</v>
      </c>
      <c r="M57" s="176">
        <f t="shared" si="3"/>
        <v>0</v>
      </c>
      <c r="N57" s="142"/>
      <c r="O57" s="142"/>
      <c r="P57" s="142"/>
      <c r="Q57" s="142"/>
      <c r="R57" s="142"/>
      <c r="S57" s="142"/>
      <c r="T57" s="142"/>
      <c r="U57" s="142"/>
      <c r="V57" s="142"/>
      <c r="W57" s="142"/>
      <c r="X57" s="142"/>
    </row>
    <row r="58" spans="1:24" ht="15.75" x14ac:dyDescent="0.25">
      <c r="A58" s="158"/>
      <c r="B58" s="142"/>
      <c r="C58" s="152"/>
      <c r="D58" s="142"/>
      <c r="E58" s="152"/>
      <c r="F58" s="142"/>
      <c r="G58" s="152"/>
      <c r="H58" s="142"/>
      <c r="I58" s="152"/>
      <c r="J58" s="177">
        <f t="shared" si="0"/>
        <v>80</v>
      </c>
      <c r="K58" s="180">
        <f t="shared" si="1"/>
        <v>9657999.5582940169</v>
      </c>
      <c r="L58" s="179">
        <f t="shared" si="2"/>
        <v>264603.33838819311</v>
      </c>
      <c r="M58" s="176">
        <f t="shared" si="3"/>
        <v>0</v>
      </c>
      <c r="N58" s="142"/>
      <c r="O58" s="142"/>
      <c r="P58" s="142"/>
      <c r="Q58" s="142"/>
      <c r="R58" s="142"/>
      <c r="S58" s="142"/>
      <c r="T58" s="142"/>
      <c r="U58" s="142"/>
      <c r="V58" s="142"/>
      <c r="W58" s="142"/>
      <c r="X58" s="142"/>
    </row>
    <row r="59" spans="1:24" ht="15.75" x14ac:dyDescent="0.25">
      <c r="A59" s="158"/>
      <c r="B59" s="142"/>
      <c r="C59" s="152"/>
      <c r="D59" s="142"/>
      <c r="E59" s="152"/>
      <c r="F59" s="142"/>
      <c r="G59" s="152"/>
      <c r="H59" s="142"/>
      <c r="I59" s="152"/>
      <c r="J59" s="177">
        <f t="shared" si="0"/>
        <v>81</v>
      </c>
      <c r="K59" s="180">
        <f t="shared" si="1"/>
        <v>10527377.64742586</v>
      </c>
      <c r="L59" s="179">
        <f t="shared" si="2"/>
        <v>274129.05857016804</v>
      </c>
      <c r="M59" s="176">
        <f t="shared" si="3"/>
        <v>0</v>
      </c>
      <c r="N59" s="142"/>
      <c r="O59" s="142"/>
      <c r="P59" s="142"/>
      <c r="Q59" s="142"/>
      <c r="R59" s="142"/>
      <c r="S59" s="142"/>
      <c r="T59" s="142"/>
      <c r="U59" s="142"/>
      <c r="V59" s="142"/>
      <c r="W59" s="142"/>
      <c r="X59" s="142"/>
    </row>
    <row r="60" spans="1:24" ht="15.75" x14ac:dyDescent="0.25">
      <c r="A60" s="158"/>
      <c r="B60" s="142"/>
      <c r="C60" s="152"/>
      <c r="D60" s="142"/>
      <c r="E60" s="152"/>
      <c r="F60" s="142"/>
      <c r="G60" s="152"/>
      <c r="H60" s="142"/>
      <c r="I60" s="152"/>
      <c r="J60" s="177">
        <f t="shared" si="0"/>
        <v>82</v>
      </c>
      <c r="K60" s="180">
        <f t="shared" si="1"/>
        <v>11489821.45620239</v>
      </c>
      <c r="L60" s="179">
        <f t="shared" si="2"/>
        <v>283997.70467869408</v>
      </c>
      <c r="M60" s="176">
        <f t="shared" si="3"/>
        <v>0</v>
      </c>
      <c r="N60" s="142"/>
      <c r="O60" s="142"/>
      <c r="P60" s="142"/>
      <c r="Q60" s="142"/>
      <c r="R60" s="142"/>
      <c r="S60" s="142"/>
      <c r="T60" s="142"/>
      <c r="U60" s="142"/>
      <c r="V60" s="142"/>
      <c r="W60" s="142"/>
      <c r="X60" s="142"/>
    </row>
    <row r="61" spans="1:24" ht="15.75" x14ac:dyDescent="0.25">
      <c r="A61" s="158"/>
      <c r="B61" s="142"/>
      <c r="C61" s="152"/>
      <c r="D61" s="142"/>
      <c r="E61" s="152"/>
      <c r="F61" s="142"/>
      <c r="G61" s="152"/>
      <c r="H61" s="142"/>
      <c r="I61" s="152"/>
      <c r="J61" s="177">
        <f t="shared" si="0"/>
        <v>83</v>
      </c>
      <c r="K61" s="180">
        <f t="shared" si="1"/>
        <v>12555994.694569627</v>
      </c>
      <c r="L61" s="179">
        <f t="shared" si="2"/>
        <v>294221.62204712705</v>
      </c>
      <c r="M61" s="176">
        <f t="shared" si="3"/>
        <v>0</v>
      </c>
      <c r="N61" s="142"/>
      <c r="O61" s="142"/>
      <c r="P61" s="142"/>
      <c r="Q61" s="142"/>
      <c r="R61" s="142"/>
      <c r="S61" s="142"/>
      <c r="T61" s="142"/>
      <c r="U61" s="142"/>
      <c r="V61" s="142"/>
      <c r="W61" s="142"/>
      <c r="X61" s="142"/>
    </row>
    <row r="62" spans="1:24" ht="15.75" x14ac:dyDescent="0.25">
      <c r="A62" s="158"/>
      <c r="B62" s="142"/>
      <c r="C62" s="152"/>
      <c r="D62" s="142"/>
      <c r="E62" s="152"/>
      <c r="F62" s="142"/>
      <c r="G62" s="152"/>
      <c r="H62" s="142"/>
      <c r="I62" s="152"/>
      <c r="J62" s="177">
        <f t="shared" si="0"/>
        <v>84</v>
      </c>
      <c r="K62" s="180">
        <f t="shared" si="1"/>
        <v>13737810.865965847</v>
      </c>
      <c r="L62" s="179">
        <f t="shared" si="2"/>
        <v>304813.60044082365</v>
      </c>
      <c r="M62" s="176">
        <f t="shared" si="3"/>
        <v>0</v>
      </c>
      <c r="N62" s="142"/>
      <c r="O62" s="142"/>
      <c r="P62" s="142"/>
      <c r="Q62" s="142"/>
      <c r="R62" s="142"/>
      <c r="S62" s="142"/>
      <c r="T62" s="142"/>
      <c r="U62" s="142"/>
      <c r="V62" s="142"/>
      <c r="W62" s="142"/>
      <c r="X62" s="142"/>
    </row>
    <row r="63" spans="1:24" ht="15.75" x14ac:dyDescent="0.25">
      <c r="A63" s="158"/>
      <c r="B63" s="142"/>
      <c r="C63" s="152"/>
      <c r="D63" s="142"/>
      <c r="E63" s="152"/>
      <c r="F63" s="142"/>
      <c r="G63" s="152"/>
      <c r="H63" s="142"/>
      <c r="I63" s="152"/>
      <c r="J63" s="177">
        <f t="shared" si="0"/>
        <v>85</v>
      </c>
      <c r="K63" s="180">
        <f t="shared" si="1"/>
        <v>15048580.782439509</v>
      </c>
      <c r="L63" s="179">
        <f t="shared" si="2"/>
        <v>315786.89005669329</v>
      </c>
      <c r="M63" s="176">
        <f t="shared" si="3"/>
        <v>0</v>
      </c>
      <c r="N63" s="142"/>
      <c r="O63" s="142"/>
      <c r="P63" s="142"/>
      <c r="Q63" s="142"/>
      <c r="R63" s="142"/>
      <c r="S63" s="142"/>
      <c r="T63" s="142"/>
      <c r="U63" s="142"/>
      <c r="V63" s="142"/>
      <c r="W63" s="142"/>
      <c r="X63" s="142"/>
    </row>
    <row r="64" spans="1:24" ht="15.75" x14ac:dyDescent="0.25">
      <c r="A64" s="158"/>
      <c r="B64" s="142"/>
      <c r="C64" s="152"/>
      <c r="D64" s="142"/>
      <c r="E64" s="152"/>
      <c r="F64" s="142"/>
      <c r="G64" s="152"/>
      <c r="H64" s="142"/>
      <c r="I64" s="152"/>
      <c r="J64" s="177">
        <f t="shared" si="0"/>
        <v>86</v>
      </c>
      <c r="K64" s="180">
        <f t="shared" si="1"/>
        <v>16503177.528981615</v>
      </c>
      <c r="L64" s="179">
        <f t="shared" si="2"/>
        <v>327155.21809873427</v>
      </c>
      <c r="M64" s="176">
        <f t="shared" si="3"/>
        <v>0</v>
      </c>
      <c r="N64" s="142"/>
      <c r="O64" s="142"/>
      <c r="P64" s="142"/>
      <c r="Q64" s="142"/>
      <c r="R64" s="142"/>
      <c r="S64" s="142"/>
      <c r="T64" s="142"/>
      <c r="U64" s="142"/>
      <c r="V64" s="142"/>
      <c r="W64" s="142"/>
      <c r="X64" s="142"/>
    </row>
    <row r="65" spans="1:24" ht="15.75" x14ac:dyDescent="0.25">
      <c r="A65" s="158"/>
      <c r="B65" s="142"/>
      <c r="C65" s="152"/>
      <c r="D65" s="142"/>
      <c r="E65" s="152"/>
      <c r="F65" s="142"/>
      <c r="G65" s="152"/>
      <c r="H65" s="142"/>
      <c r="I65" s="152"/>
      <c r="J65" s="177">
        <f t="shared" si="0"/>
        <v>87</v>
      </c>
      <c r="K65" s="180">
        <f t="shared" si="1"/>
        <v>18118220.94246275</v>
      </c>
      <c r="L65" s="179">
        <f t="shared" si="2"/>
        <v>338932.80595028872</v>
      </c>
      <c r="M65" s="176">
        <f t="shared" si="3"/>
        <v>0</v>
      </c>
      <c r="N65" s="142"/>
      <c r="O65" s="142"/>
      <c r="P65" s="142"/>
      <c r="Q65" s="142"/>
      <c r="R65" s="142"/>
      <c r="S65" s="142"/>
      <c r="T65" s="142"/>
      <c r="U65" s="142"/>
      <c r="V65" s="142"/>
      <c r="W65" s="142"/>
      <c r="X65" s="142"/>
    </row>
    <row r="66" spans="1:24" ht="15.75" x14ac:dyDescent="0.25">
      <c r="A66" s="158"/>
      <c r="B66" s="142"/>
      <c r="C66" s="152"/>
      <c r="D66" s="142"/>
      <c r="E66" s="152"/>
      <c r="F66" s="142"/>
      <c r="G66" s="152"/>
      <c r="H66" s="142"/>
      <c r="I66" s="152"/>
      <c r="J66" s="177">
        <f t="shared" si="0"/>
        <v>88</v>
      </c>
      <c r="K66" s="180">
        <f t="shared" si="1"/>
        <v>19912283.915085841</v>
      </c>
      <c r="L66" s="179">
        <f t="shared" si="2"/>
        <v>351134.38696449914</v>
      </c>
      <c r="M66" s="176">
        <f t="shared" si="3"/>
        <v>0</v>
      </c>
      <c r="N66" s="142"/>
      <c r="O66" s="142"/>
      <c r="P66" s="142"/>
      <c r="Q66" s="142"/>
      <c r="R66" s="142"/>
      <c r="S66" s="142"/>
      <c r="T66" s="142"/>
      <c r="U66" s="142"/>
      <c r="V66" s="142"/>
      <c r="W66" s="142"/>
      <c r="X66" s="142"/>
    </row>
    <row r="67" spans="1:24" ht="15.75" x14ac:dyDescent="0.25">
      <c r="A67" s="158"/>
      <c r="B67" s="142"/>
      <c r="C67" s="152"/>
      <c r="D67" s="142"/>
      <c r="E67" s="152"/>
      <c r="F67" s="142"/>
      <c r="G67" s="152"/>
      <c r="H67" s="142"/>
      <c r="I67" s="152"/>
      <c r="J67" s="177">
        <f t="shared" si="0"/>
        <v>89</v>
      </c>
      <c r="K67" s="180">
        <f t="shared" si="1"/>
        <v>21906123.105736785</v>
      </c>
      <c r="L67" s="179">
        <f t="shared" si="2"/>
        <v>363775.22489522112</v>
      </c>
      <c r="M67" s="176">
        <f t="shared" si="3"/>
        <v>0</v>
      </c>
      <c r="N67" s="142"/>
      <c r="O67" s="142"/>
      <c r="P67" s="142"/>
      <c r="Q67" s="142"/>
      <c r="R67" s="142"/>
      <c r="S67" s="142"/>
      <c r="T67" s="142"/>
      <c r="U67" s="142"/>
      <c r="V67" s="142"/>
      <c r="W67" s="142"/>
      <c r="X67" s="142"/>
    </row>
    <row r="68" spans="1:24" ht="15.75" x14ac:dyDescent="0.25">
      <c r="A68" s="158"/>
      <c r="B68" s="142"/>
      <c r="C68" s="152"/>
      <c r="D68" s="142"/>
      <c r="E68" s="152"/>
      <c r="F68" s="142"/>
      <c r="G68" s="152"/>
      <c r="H68" s="142"/>
      <c r="I68" s="152"/>
      <c r="J68" s="177">
        <f t="shared" si="0"/>
        <v>90</v>
      </c>
      <c r="K68" s="180">
        <f t="shared" si="1"/>
        <v>24122936.948464572</v>
      </c>
      <c r="L68" s="179">
        <f t="shared" si="2"/>
        <v>376871.13299144909</v>
      </c>
      <c r="M68" s="176">
        <f t="shared" si="3"/>
        <v>0</v>
      </c>
      <c r="N68" s="142"/>
      <c r="O68" s="142"/>
      <c r="P68" s="142"/>
      <c r="Q68" s="142"/>
      <c r="R68" s="142"/>
      <c r="S68" s="142"/>
      <c r="T68" s="142"/>
      <c r="U68" s="142"/>
      <c r="V68" s="142"/>
      <c r="W68" s="142"/>
      <c r="X68" s="142"/>
    </row>
    <row r="69" spans="1:24" ht="15.75" x14ac:dyDescent="0.25">
      <c r="A69" s="158"/>
      <c r="B69" s="142"/>
      <c r="C69" s="152"/>
      <c r="D69" s="142"/>
      <c r="E69" s="152"/>
      <c r="F69" s="142"/>
      <c r="G69" s="152"/>
      <c r="H69" s="142"/>
      <c r="I69" s="152"/>
      <c r="J69" s="177">
        <f t="shared" si="0"/>
        <v>91</v>
      </c>
      <c r="K69" s="180">
        <f t="shared" si="1"/>
        <v>26588654.189383637</v>
      </c>
      <c r="L69" s="179">
        <f t="shared" si="2"/>
        <v>390438.49377914128</v>
      </c>
      <c r="M69" s="176">
        <f t="shared" si="3"/>
        <v>0</v>
      </c>
      <c r="N69" s="142"/>
      <c r="O69" s="142"/>
      <c r="P69" s="142"/>
      <c r="Q69" s="142"/>
      <c r="R69" s="142"/>
      <c r="S69" s="142"/>
      <c r="T69" s="142"/>
      <c r="U69" s="142"/>
      <c r="V69" s="142"/>
      <c r="W69" s="142"/>
      <c r="X69" s="142"/>
    </row>
    <row r="70" spans="1:24" ht="15.75" x14ac:dyDescent="0.25">
      <c r="A70" s="158"/>
      <c r="B70" s="142"/>
      <c r="C70" s="152"/>
      <c r="D70" s="142"/>
      <c r="E70" s="152"/>
      <c r="F70" s="142"/>
      <c r="G70" s="152"/>
      <c r="H70" s="142"/>
      <c r="I70" s="152"/>
      <c r="J70" s="177">
        <f t="shared" si="0"/>
        <v>92</v>
      </c>
      <c r="K70" s="180">
        <f t="shared" si="1"/>
        <v>29332256.565851472</v>
      </c>
      <c r="L70" s="179">
        <f t="shared" si="2"/>
        <v>404494.27955519035</v>
      </c>
      <c r="M70" s="176">
        <f t="shared" si="3"/>
        <v>0</v>
      </c>
      <c r="N70" s="142"/>
      <c r="O70" s="142"/>
      <c r="P70" s="142"/>
      <c r="Q70" s="142"/>
      <c r="R70" s="142"/>
      <c r="S70" s="142"/>
      <c r="T70" s="142"/>
      <c r="U70" s="142"/>
      <c r="V70" s="142"/>
      <c r="W70" s="142"/>
      <c r="X70" s="142"/>
    </row>
    <row r="71" spans="1:24" ht="15.75" x14ac:dyDescent="0.25">
      <c r="A71" s="158"/>
      <c r="B71" s="142"/>
      <c r="C71" s="152"/>
      <c r="D71" s="142"/>
      <c r="E71" s="152"/>
      <c r="F71" s="142"/>
      <c r="G71" s="152"/>
      <c r="H71" s="142"/>
      <c r="I71" s="152"/>
      <c r="J71" s="177">
        <f t="shared" si="0"/>
        <v>93</v>
      </c>
      <c r="K71" s="180">
        <f t="shared" si="1"/>
        <v>32386139.669629112</v>
      </c>
      <c r="L71" s="179">
        <f t="shared" si="2"/>
        <v>419056.07361917722</v>
      </c>
      <c r="M71" s="176">
        <f t="shared" si="3"/>
        <v>0</v>
      </c>
      <c r="N71" s="142"/>
      <c r="O71" s="142"/>
      <c r="P71" s="142"/>
      <c r="Q71" s="142"/>
      <c r="R71" s="142"/>
      <c r="S71" s="142"/>
      <c r="T71" s="142"/>
      <c r="U71" s="142"/>
      <c r="V71" s="142"/>
      <c r="W71" s="142"/>
      <c r="X71" s="142"/>
    </row>
    <row r="72" spans="1:24" ht="15.75" x14ac:dyDescent="0.25">
      <c r="A72" s="158"/>
      <c r="B72" s="142"/>
      <c r="C72" s="152"/>
      <c r="D72" s="142"/>
      <c r="E72" s="152"/>
      <c r="F72" s="142"/>
      <c r="G72" s="152"/>
      <c r="H72" s="142"/>
      <c r="I72" s="152"/>
      <c r="J72" s="177">
        <f t="shared" si="0"/>
        <v>94</v>
      </c>
      <c r="K72" s="180">
        <f t="shared" si="1"/>
        <v>35786516.514243737</v>
      </c>
      <c r="L72" s="179">
        <f t="shared" si="2"/>
        <v>434142.0922694676</v>
      </c>
      <c r="M72" s="176">
        <f t="shared" si="3"/>
        <v>0</v>
      </c>
      <c r="N72" s="142"/>
      <c r="O72" s="142"/>
      <c r="P72" s="142"/>
      <c r="Q72" s="142"/>
      <c r="R72" s="142"/>
      <c r="S72" s="142"/>
      <c r="T72" s="142"/>
      <c r="U72" s="142"/>
      <c r="V72" s="142"/>
      <c r="W72" s="142"/>
      <c r="X72" s="142"/>
    </row>
    <row r="73" spans="1:24" ht="15.75" x14ac:dyDescent="0.25">
      <c r="A73" s="158"/>
      <c r="B73" s="142"/>
      <c r="C73" s="152"/>
      <c r="D73" s="142"/>
      <c r="E73" s="152"/>
      <c r="F73" s="142"/>
      <c r="G73" s="152"/>
      <c r="H73" s="142"/>
      <c r="I73" s="152"/>
      <c r="J73" s="177">
        <f t="shared" si="0"/>
        <v>95</v>
      </c>
      <c r="K73" s="180">
        <f t="shared" si="1"/>
        <v>39573868.861939028</v>
      </c>
      <c r="L73" s="179">
        <f t="shared" si="2"/>
        <v>449771.20759116847</v>
      </c>
      <c r="M73" s="176">
        <f t="shared" si="3"/>
        <v>0</v>
      </c>
      <c r="N73" s="142"/>
      <c r="O73" s="142"/>
      <c r="P73" s="142"/>
      <c r="Q73" s="142"/>
      <c r="R73" s="142"/>
      <c r="S73" s="142"/>
      <c r="T73" s="142"/>
      <c r="U73" s="142"/>
      <c r="V73" s="142"/>
      <c r="W73" s="142"/>
      <c r="X73" s="142"/>
    </row>
    <row r="74" spans="1:24" ht="15.75" x14ac:dyDescent="0.25">
      <c r="A74" s="158"/>
      <c r="B74" s="142"/>
      <c r="C74" s="152"/>
      <c r="D74" s="142"/>
      <c r="E74" s="152"/>
      <c r="F74" s="142"/>
      <c r="G74" s="152"/>
      <c r="H74" s="142"/>
      <c r="I74" s="152"/>
      <c r="J74" s="177">
        <f t="shared" si="0"/>
        <v>96</v>
      </c>
      <c r="K74" s="180">
        <f t="shared" si="1"/>
        <v>43793451.964128166</v>
      </c>
      <c r="L74" s="179">
        <f t="shared" si="2"/>
        <v>465962.97106445057</v>
      </c>
      <c r="M74" s="176">
        <f t="shared" si="3"/>
        <v>0</v>
      </c>
      <c r="N74" s="142"/>
      <c r="O74" s="142"/>
      <c r="P74" s="142"/>
      <c r="Q74" s="142"/>
      <c r="R74" s="142"/>
      <c r="S74" s="142"/>
      <c r="T74" s="142"/>
      <c r="U74" s="142"/>
      <c r="V74" s="142"/>
      <c r="W74" s="142"/>
      <c r="X74" s="142"/>
    </row>
    <row r="75" spans="1:24" ht="15.75" x14ac:dyDescent="0.25">
      <c r="A75" s="158"/>
      <c r="B75" s="142"/>
      <c r="C75" s="152"/>
      <c r="D75" s="142"/>
      <c r="E75" s="152"/>
      <c r="F75" s="142"/>
      <c r="G75" s="152"/>
      <c r="H75" s="142"/>
      <c r="I75" s="152"/>
      <c r="J75" s="177">
        <f t="shared" si="0"/>
        <v>97</v>
      </c>
      <c r="K75" s="180">
        <f t="shared" si="1"/>
        <v>48495859.038658172</v>
      </c>
      <c r="L75" s="179">
        <f t="shared" si="2"/>
        <v>482737.63802277081</v>
      </c>
      <c r="M75" s="176">
        <f t="shared" si="3"/>
        <v>0</v>
      </c>
      <c r="N75" s="142"/>
      <c r="O75" s="142"/>
      <c r="P75" s="142"/>
      <c r="Q75" s="142"/>
      <c r="R75" s="142"/>
      <c r="S75" s="142"/>
      <c r="T75" s="142"/>
      <c r="U75" s="142"/>
      <c r="V75" s="142"/>
      <c r="W75" s="142"/>
      <c r="X75" s="142"/>
    </row>
    <row r="76" spans="1:24" ht="15.75" x14ac:dyDescent="0.25">
      <c r="A76" s="158"/>
      <c r="B76" s="142"/>
      <c r="C76" s="152"/>
      <c r="D76" s="142"/>
      <c r="E76" s="152"/>
      <c r="F76" s="142"/>
      <c r="G76" s="152"/>
      <c r="H76" s="142"/>
      <c r="I76" s="152"/>
      <c r="J76" s="177">
        <f t="shared" si="0"/>
        <v>98</v>
      </c>
      <c r="K76" s="180">
        <f t="shared" si="1"/>
        <v>53737652.555843711</v>
      </c>
      <c r="L76" s="179">
        <f t="shared" si="2"/>
        <v>500116.19299159059</v>
      </c>
      <c r="M76" s="176">
        <f t="shared" si="3"/>
        <v>0</v>
      </c>
      <c r="N76" s="142"/>
      <c r="O76" s="142"/>
      <c r="P76" s="142"/>
      <c r="Q76" s="142"/>
      <c r="R76" s="142"/>
      <c r="S76" s="142"/>
      <c r="T76" s="142"/>
      <c r="U76" s="142"/>
      <c r="V76" s="142"/>
      <c r="W76" s="142"/>
      <c r="X76" s="142"/>
    </row>
    <row r="77" spans="1:24" ht="15.75" x14ac:dyDescent="0.25">
      <c r="A77" s="158"/>
      <c r="B77" s="142"/>
      <c r="C77" s="152"/>
      <c r="D77" s="142"/>
      <c r="E77" s="152"/>
      <c r="F77" s="142"/>
      <c r="G77" s="152"/>
      <c r="H77" s="142"/>
      <c r="I77" s="152"/>
      <c r="J77" s="177">
        <f t="shared" si="0"/>
        <v>99</v>
      </c>
      <c r="K77" s="180">
        <f t="shared" si="1"/>
        <v>59582070.242516324</v>
      </c>
      <c r="L77" s="179">
        <f t="shared" si="2"/>
        <v>518120.37593928789</v>
      </c>
      <c r="M77" s="176">
        <f t="shared" si="3"/>
        <v>0</v>
      </c>
      <c r="N77" s="142"/>
      <c r="O77" s="142"/>
      <c r="P77" s="142"/>
      <c r="Q77" s="142"/>
      <c r="R77" s="142"/>
      <c r="S77" s="142"/>
      <c r="T77" s="142"/>
      <c r="U77" s="142"/>
      <c r="V77" s="142"/>
      <c r="W77" s="142"/>
      <c r="X77" s="142"/>
    </row>
    <row r="78" spans="1:24" ht="15.75" x14ac:dyDescent="0.25">
      <c r="A78" s="158"/>
      <c r="B78" s="142"/>
      <c r="C78" s="152"/>
      <c r="D78" s="142"/>
      <c r="E78" s="152"/>
      <c r="F78" s="142"/>
      <c r="G78" s="152"/>
      <c r="H78" s="142"/>
      <c r="I78" s="152"/>
      <c r="J78" s="177">
        <f t="shared" si="0"/>
        <v>100</v>
      </c>
      <c r="K78" s="180">
        <f t="shared" si="1"/>
        <v>66099814.649757154</v>
      </c>
      <c r="L78" s="179">
        <f t="shared" si="2"/>
        <v>536772.70947310224</v>
      </c>
      <c r="M78" s="176">
        <f t="shared" si="3"/>
        <v>0</v>
      </c>
      <c r="N78" s="142"/>
      <c r="O78" s="142"/>
      <c r="P78" s="142"/>
      <c r="Q78" s="142"/>
      <c r="R78" s="142"/>
      <c r="S78" s="142"/>
      <c r="T78" s="142"/>
      <c r="U78" s="142"/>
      <c r="V78" s="142"/>
      <c r="W78" s="142"/>
      <c r="X78" s="142"/>
    </row>
    <row r="79" spans="1:24" ht="15.75" x14ac:dyDescent="0.25">
      <c r="A79" s="158"/>
      <c r="B79" s="142"/>
      <c r="C79" s="152"/>
      <c r="D79" s="142"/>
      <c r="E79" s="152"/>
      <c r="F79" s="142"/>
      <c r="G79" s="152"/>
      <c r="H79" s="142"/>
      <c r="I79" s="152"/>
      <c r="J79" s="177">
        <f t="shared" si="0"/>
        <v>101</v>
      </c>
      <c r="K79" s="180">
        <f t="shared" si="1"/>
        <v>73369936.177274272</v>
      </c>
      <c r="L79" s="179">
        <f t="shared" si="2"/>
        <v>556096.52701413399</v>
      </c>
      <c r="M79" s="176">
        <f t="shared" si="3"/>
        <v>0</v>
      </c>
      <c r="N79" s="142"/>
      <c r="O79" s="142"/>
      <c r="P79" s="142"/>
      <c r="Q79" s="142"/>
      <c r="R79" s="142"/>
      <c r="S79" s="142"/>
      <c r="T79" s="142"/>
      <c r="U79" s="142"/>
      <c r="V79" s="142"/>
      <c r="W79" s="142"/>
      <c r="X79" s="142"/>
    </row>
    <row r="80" spans="1:24" ht="15.75" x14ac:dyDescent="0.25">
      <c r="A80" s="158"/>
      <c r="B80" s="142"/>
      <c r="C80" s="152"/>
      <c r="D80" s="142"/>
      <c r="E80" s="152"/>
      <c r="F80" s="142"/>
      <c r="G80" s="152"/>
      <c r="H80" s="142"/>
      <c r="I80" s="152"/>
      <c r="J80" s="177">
        <f t="shared" si="0"/>
        <v>102</v>
      </c>
      <c r="K80" s="180">
        <f t="shared" si="1"/>
        <v>81480820.618676916</v>
      </c>
      <c r="L80" s="179">
        <f t="shared" si="2"/>
        <v>576116.00198664283</v>
      </c>
      <c r="M80" s="176">
        <f t="shared" si="3"/>
        <v>0</v>
      </c>
      <c r="N80" s="142"/>
      <c r="O80" s="142"/>
      <c r="P80" s="142"/>
      <c r="Q80" s="142"/>
      <c r="R80" s="142"/>
      <c r="S80" s="142"/>
      <c r="T80" s="142"/>
      <c r="U80" s="142"/>
      <c r="V80" s="142"/>
      <c r="W80" s="142"/>
      <c r="X80" s="142"/>
    </row>
    <row r="81" spans="1:24" ht="15.75" x14ac:dyDescent="0.25">
      <c r="A81" s="158"/>
      <c r="B81" s="142"/>
      <c r="C81" s="152"/>
      <c r="D81" s="142"/>
      <c r="E81" s="152"/>
      <c r="F81" s="142"/>
      <c r="G81" s="152"/>
      <c r="H81" s="142"/>
      <c r="I81" s="152"/>
      <c r="J81" s="177">
        <f t="shared" si="0"/>
        <v>103</v>
      </c>
      <c r="K81" s="180">
        <f t="shared" si="1"/>
        <v>90531293.601870105</v>
      </c>
      <c r="L81" s="179">
        <f t="shared" si="2"/>
        <v>596856.17805816198</v>
      </c>
      <c r="M81" s="176">
        <f t="shared" si="3"/>
        <v>0</v>
      </c>
      <c r="N81" s="142"/>
      <c r="O81" s="142"/>
      <c r="P81" s="142"/>
      <c r="Q81" s="142"/>
      <c r="R81" s="142"/>
      <c r="S81" s="142"/>
      <c r="T81" s="142"/>
      <c r="U81" s="142"/>
      <c r="V81" s="142"/>
      <c r="W81" s="142"/>
      <c r="X81" s="142"/>
    </row>
    <row r="82" spans="1:24" ht="15.75" x14ac:dyDescent="0.25">
      <c r="A82" s="158"/>
      <c r="B82" s="142"/>
      <c r="C82" s="152"/>
      <c r="D82" s="142"/>
      <c r="E82" s="152"/>
      <c r="F82" s="142"/>
      <c r="G82" s="152"/>
      <c r="H82" s="142"/>
      <c r="I82" s="152"/>
      <c r="J82" s="177">
        <f t="shared" si="0"/>
        <v>104</v>
      </c>
      <c r="K82" s="180">
        <f t="shared" si="1"/>
        <v>100631855.76386328</v>
      </c>
      <c r="L82" s="179">
        <f t="shared" si="2"/>
        <v>618343.00046825584</v>
      </c>
      <c r="M82" s="176">
        <f t="shared" si="3"/>
        <v>0</v>
      </c>
      <c r="N82" s="142"/>
      <c r="O82" s="142"/>
      <c r="P82" s="142"/>
      <c r="Q82" s="142"/>
      <c r="R82" s="142"/>
      <c r="S82" s="142"/>
      <c r="T82" s="142"/>
      <c r="U82" s="142"/>
      <c r="V82" s="142"/>
      <c r="W82" s="142"/>
      <c r="X82" s="142"/>
    </row>
    <row r="83" spans="1:24" ht="15.75" x14ac:dyDescent="0.25">
      <c r="A83" s="158"/>
      <c r="B83" s="142"/>
      <c r="C83" s="152"/>
      <c r="D83" s="142"/>
      <c r="E83" s="152"/>
      <c r="F83" s="142"/>
      <c r="G83" s="152"/>
      <c r="H83" s="142"/>
      <c r="I83" s="152"/>
      <c r="J83" s="177">
        <f t="shared" si="0"/>
        <v>105</v>
      </c>
      <c r="K83" s="180">
        <f t="shared" si="1"/>
        <v>111906064.13781959</v>
      </c>
      <c r="L83" s="179">
        <f t="shared" si="2"/>
        <v>640603.34848511312</v>
      </c>
      <c r="M83" s="176">
        <f t="shared" si="3"/>
        <v>0</v>
      </c>
      <c r="N83" s="142"/>
      <c r="O83" s="142"/>
      <c r="P83" s="142"/>
      <c r="Q83" s="142"/>
      <c r="R83" s="142"/>
      <c r="S83" s="142"/>
      <c r="T83" s="142"/>
      <c r="U83" s="142"/>
      <c r="V83" s="142"/>
      <c r="W83" s="142"/>
      <c r="X83" s="142"/>
    </row>
    <row r="84" spans="1:24" ht="15.75" x14ac:dyDescent="0.25">
      <c r="A84" s="158"/>
      <c r="B84" s="142"/>
      <c r="C84" s="152"/>
      <c r="D84" s="142"/>
      <c r="E84" s="152"/>
      <c r="F84" s="142"/>
      <c r="G84" s="152"/>
      <c r="H84" s="142"/>
      <c r="I84" s="152"/>
      <c r="J84" s="177">
        <f t="shared" si="0"/>
        <v>106</v>
      </c>
      <c r="K84" s="180">
        <f t="shared" si="1"/>
        <v>124492077.06270686</v>
      </c>
      <c r="L84" s="179">
        <f t="shared" si="2"/>
        <v>663665.0690305772</v>
      </c>
      <c r="M84" s="176">
        <f t="shared" si="3"/>
        <v>0</v>
      </c>
      <c r="N84" s="142"/>
      <c r="O84" s="142"/>
      <c r="P84" s="142"/>
      <c r="Q84" s="142"/>
      <c r="R84" s="142"/>
      <c r="S84" s="142"/>
      <c r="T84" s="142"/>
      <c r="U84" s="142"/>
      <c r="V84" s="142"/>
      <c r="W84" s="142"/>
      <c r="X84" s="142"/>
    </row>
    <row r="85" spans="1:24" ht="15.75" x14ac:dyDescent="0.25">
      <c r="A85" s="158"/>
      <c r="B85" s="142"/>
      <c r="C85" s="152"/>
      <c r="D85" s="142"/>
      <c r="E85" s="152"/>
      <c r="F85" s="142"/>
      <c r="G85" s="152"/>
      <c r="H85" s="142"/>
      <c r="I85" s="152"/>
      <c r="J85" s="177">
        <f t="shared" si="0"/>
        <v>107</v>
      </c>
      <c r="K85" s="180">
        <f t="shared" si="1"/>
        <v>138544381.97541568</v>
      </c>
      <c r="L85" s="179">
        <f t="shared" si="2"/>
        <v>687557.01151567802</v>
      </c>
      <c r="M85" s="176">
        <f t="shared" si="3"/>
        <v>0</v>
      </c>
      <c r="N85" s="142"/>
      <c r="O85" s="142"/>
      <c r="P85" s="142"/>
      <c r="Q85" s="142"/>
      <c r="R85" s="142"/>
      <c r="S85" s="142"/>
      <c r="T85" s="142"/>
      <c r="U85" s="142"/>
      <c r="V85" s="142"/>
      <c r="W85" s="142"/>
      <c r="X85" s="142"/>
    </row>
    <row r="86" spans="1:24" ht="15.75" x14ac:dyDescent="0.25">
      <c r="A86" s="158"/>
      <c r="B86" s="142"/>
      <c r="C86" s="152"/>
      <c r="D86" s="142"/>
      <c r="E86" s="152"/>
      <c r="F86" s="142"/>
      <c r="G86" s="152"/>
      <c r="H86" s="142"/>
      <c r="I86" s="152"/>
      <c r="J86" s="177">
        <f t="shared" ref="J86:J119" si="4">J85+1</f>
        <v>108</v>
      </c>
      <c r="K86" s="180">
        <f t="shared" ref="K86:K119" si="5">IF($J86&lt;$I$11,(K85+($I$13*12))*$J$16,IF(((K85*$J$16)-(L86))&lt;=0,0,(K85*$J$16)-(L86)))</f>
        <v>154235727.73737466</v>
      </c>
      <c r="L86" s="179">
        <f t="shared" ref="L86:L119" si="6">(L85*$J$15)</f>
        <v>712309.06393024244</v>
      </c>
      <c r="M86" s="176">
        <f t="shared" ref="M86:M119" si="7">IF(AND(K86=0,K85&gt;0.0000001),J86,0)</f>
        <v>0</v>
      </c>
      <c r="N86" s="142"/>
      <c r="O86" s="142"/>
      <c r="P86" s="142"/>
      <c r="Q86" s="142"/>
      <c r="R86" s="142"/>
      <c r="S86" s="142"/>
      <c r="T86" s="142"/>
      <c r="U86" s="142"/>
      <c r="V86" s="142"/>
      <c r="W86" s="142"/>
      <c r="X86" s="142"/>
    </row>
    <row r="87" spans="1:24" ht="15.75" x14ac:dyDescent="0.25">
      <c r="A87" s="158"/>
      <c r="B87" s="142"/>
      <c r="C87" s="152"/>
      <c r="D87" s="142"/>
      <c r="E87" s="152"/>
      <c r="F87" s="142"/>
      <c r="G87" s="152"/>
      <c r="H87" s="142"/>
      <c r="I87" s="152"/>
      <c r="J87" s="177">
        <f t="shared" si="4"/>
        <v>109</v>
      </c>
      <c r="K87" s="180">
        <f t="shared" si="5"/>
        <v>171759285.7112481</v>
      </c>
      <c r="L87" s="179">
        <f t="shared" si="6"/>
        <v>737952.19023173116</v>
      </c>
      <c r="M87" s="176">
        <f t="shared" si="7"/>
        <v>0</v>
      </c>
      <c r="N87" s="142"/>
      <c r="O87" s="142"/>
      <c r="P87" s="142"/>
      <c r="Q87" s="142"/>
      <c r="R87" s="142"/>
      <c r="S87" s="142"/>
      <c r="T87" s="142"/>
      <c r="U87" s="142"/>
      <c r="V87" s="142"/>
      <c r="W87" s="142"/>
      <c r="X87" s="142"/>
    </row>
    <row r="88" spans="1:24" ht="15.75" x14ac:dyDescent="0.25">
      <c r="A88" s="158"/>
      <c r="B88" s="142"/>
      <c r="C88" s="152"/>
      <c r="D88" s="142"/>
      <c r="E88" s="152"/>
      <c r="F88" s="142"/>
      <c r="G88" s="152"/>
      <c r="H88" s="142"/>
      <c r="I88" s="152"/>
      <c r="J88" s="177">
        <f t="shared" si="4"/>
        <v>110</v>
      </c>
      <c r="K88" s="180">
        <f t="shared" si="5"/>
        <v>191331066.67037982</v>
      </c>
      <c r="L88" s="179">
        <f t="shared" si="6"/>
        <v>764518.46908007353</v>
      </c>
      <c r="M88" s="176">
        <f t="shared" si="7"/>
        <v>0</v>
      </c>
      <c r="N88" s="142"/>
      <c r="O88" s="142"/>
      <c r="P88" s="142"/>
      <c r="Q88" s="142"/>
      <c r="R88" s="142"/>
      <c r="S88" s="142"/>
      <c r="T88" s="142"/>
      <c r="U88" s="142"/>
      <c r="V88" s="142"/>
      <c r="W88" s="142"/>
      <c r="X88" s="142"/>
    </row>
    <row r="89" spans="1:24" ht="15.75" x14ac:dyDescent="0.25">
      <c r="A89" s="158"/>
      <c r="B89" s="142"/>
      <c r="C89" s="152"/>
      <c r="D89" s="142"/>
      <c r="E89" s="152"/>
      <c r="F89" s="142"/>
      <c r="G89" s="152"/>
      <c r="H89" s="142"/>
      <c r="I89" s="152"/>
      <c r="J89" s="177">
        <f t="shared" si="4"/>
        <v>111</v>
      </c>
      <c r="K89" s="180">
        <f t="shared" si="5"/>
        <v>213192623.83018586</v>
      </c>
      <c r="L89" s="179">
        <f t="shared" si="6"/>
        <v>792041.13396695617</v>
      </c>
      <c r="M89" s="176">
        <f t="shared" si="7"/>
        <v>0</v>
      </c>
      <c r="N89" s="142"/>
      <c r="O89" s="142"/>
      <c r="P89" s="142"/>
      <c r="Q89" s="142"/>
      <c r="R89" s="142"/>
      <c r="S89" s="142"/>
      <c r="T89" s="142"/>
      <c r="U89" s="142"/>
      <c r="V89" s="142"/>
      <c r="W89" s="142"/>
      <c r="X89" s="142"/>
    </row>
    <row r="90" spans="1:24" ht="15.75" x14ac:dyDescent="0.25">
      <c r="A90" s="158"/>
      <c r="B90" s="142"/>
      <c r="C90" s="152"/>
      <c r="D90" s="142"/>
      <c r="E90" s="152"/>
      <c r="F90" s="142"/>
      <c r="G90" s="152"/>
      <c r="H90" s="142"/>
      <c r="I90" s="152"/>
      <c r="J90" s="177">
        <f t="shared" si="4"/>
        <v>112</v>
      </c>
      <c r="K90" s="180">
        <f t="shared" si="5"/>
        <v>237614075.87689012</v>
      </c>
      <c r="L90" s="179">
        <f t="shared" si="6"/>
        <v>820554.61478976661</v>
      </c>
      <c r="M90" s="176">
        <f t="shared" si="7"/>
        <v>0</v>
      </c>
      <c r="N90" s="142"/>
      <c r="O90" s="142"/>
      <c r="P90" s="142"/>
      <c r="Q90" s="142"/>
      <c r="R90" s="142"/>
      <c r="S90" s="142"/>
      <c r="T90" s="142"/>
      <c r="U90" s="142"/>
      <c r="V90" s="142"/>
      <c r="W90" s="142"/>
      <c r="X90" s="142"/>
    </row>
    <row r="91" spans="1:24" ht="15.75" x14ac:dyDescent="0.25">
      <c r="A91" s="158"/>
      <c r="B91" s="142"/>
      <c r="C91" s="152"/>
      <c r="D91" s="142"/>
      <c r="E91" s="152"/>
      <c r="F91" s="142"/>
      <c r="G91" s="152"/>
      <c r="H91" s="142"/>
      <c r="I91" s="152"/>
      <c r="J91" s="177">
        <f t="shared" si="4"/>
        <v>113</v>
      </c>
      <c r="K91" s="180">
        <f t="shared" si="5"/>
        <v>264897487.87979174</v>
      </c>
      <c r="L91" s="179">
        <f t="shared" si="6"/>
        <v>850094.58092219825</v>
      </c>
      <c r="M91" s="176">
        <f t="shared" si="7"/>
        <v>0</v>
      </c>
      <c r="N91" s="142"/>
      <c r="O91" s="142"/>
      <c r="P91" s="142"/>
      <c r="Q91" s="142"/>
      <c r="R91" s="142"/>
      <c r="S91" s="142"/>
      <c r="T91" s="142"/>
      <c r="U91" s="142"/>
      <c r="V91" s="142"/>
      <c r="W91" s="142"/>
      <c r="X91" s="142"/>
    </row>
    <row r="92" spans="1:24" ht="15.75" x14ac:dyDescent="0.25">
      <c r="A92" s="158"/>
      <c r="B92" s="142"/>
      <c r="C92" s="152"/>
      <c r="D92" s="142"/>
      <c r="E92" s="152"/>
      <c r="F92" s="142"/>
      <c r="G92" s="152"/>
      <c r="H92" s="142"/>
      <c r="I92" s="152"/>
      <c r="J92" s="177">
        <f t="shared" si="4"/>
        <v>114</v>
      </c>
      <c r="K92" s="180">
        <f t="shared" si="5"/>
        <v>295380652.4589237</v>
      </c>
      <c r="L92" s="179">
        <f t="shared" si="6"/>
        <v>880697.98583539738</v>
      </c>
      <c r="M92" s="176">
        <f t="shared" si="7"/>
        <v>0</v>
      </c>
      <c r="N92" s="142"/>
      <c r="O92" s="142"/>
      <c r="P92" s="142"/>
      <c r="Q92" s="142"/>
      <c r="R92" s="142"/>
      <c r="S92" s="142"/>
      <c r="T92" s="142"/>
      <c r="U92" s="142"/>
      <c r="V92" s="142"/>
      <c r="W92" s="142"/>
      <c r="X92" s="142"/>
    </row>
    <row r="93" spans="1:24" ht="15.75" x14ac:dyDescent="0.25">
      <c r="A93" s="158"/>
      <c r="B93" s="142"/>
      <c r="C93" s="152"/>
      <c r="D93" s="142"/>
      <c r="E93" s="152"/>
      <c r="F93" s="142"/>
      <c r="G93" s="152"/>
      <c r="H93" s="142"/>
      <c r="I93" s="152"/>
      <c r="J93" s="177">
        <f t="shared" si="4"/>
        <v>115</v>
      </c>
      <c r="K93" s="180">
        <f t="shared" si="5"/>
        <v>329441318.59673482</v>
      </c>
      <c r="L93" s="179">
        <f t="shared" si="6"/>
        <v>912403.11332547176</v>
      </c>
      <c r="M93" s="176">
        <f t="shared" si="7"/>
        <v>0</v>
      </c>
      <c r="N93" s="142"/>
      <c r="O93" s="142"/>
      <c r="P93" s="142"/>
      <c r="Q93" s="142"/>
      <c r="R93" s="142"/>
      <c r="S93" s="142"/>
      <c r="T93" s="142"/>
      <c r="U93" s="142"/>
      <c r="V93" s="142"/>
      <c r="W93" s="142"/>
      <c r="X93" s="142"/>
    </row>
    <row r="94" spans="1:24" ht="15.75" x14ac:dyDescent="0.25">
      <c r="A94" s="158"/>
      <c r="B94" s="142"/>
      <c r="C94" s="152"/>
      <c r="D94" s="142"/>
      <c r="E94" s="152"/>
      <c r="F94" s="142"/>
      <c r="G94" s="152"/>
      <c r="H94" s="142"/>
      <c r="I94" s="152"/>
      <c r="J94" s="177">
        <f t="shared" si="4"/>
        <v>116</v>
      </c>
      <c r="K94" s="180">
        <f t="shared" si="5"/>
        <v>367501921.09318304</v>
      </c>
      <c r="L94" s="179">
        <f t="shared" si="6"/>
        <v>945249.62540518877</v>
      </c>
      <c r="M94" s="176">
        <f t="shared" si="7"/>
        <v>0</v>
      </c>
      <c r="N94" s="142"/>
      <c r="O94" s="142"/>
      <c r="P94" s="142"/>
      <c r="Q94" s="142"/>
      <c r="R94" s="142"/>
      <c r="S94" s="142"/>
      <c r="T94" s="142"/>
      <c r="U94" s="142"/>
      <c r="V94" s="142"/>
      <c r="W94" s="142"/>
      <c r="X94" s="142"/>
    </row>
    <row r="95" spans="1:24" ht="15.75" x14ac:dyDescent="0.25">
      <c r="A95" s="158"/>
      <c r="B95" s="142"/>
      <c r="C95" s="152"/>
      <c r="D95" s="142"/>
      <c r="E95" s="152"/>
      <c r="F95" s="142"/>
      <c r="G95" s="152"/>
      <c r="H95" s="142"/>
      <c r="I95" s="152"/>
      <c r="J95" s="177">
        <f t="shared" si="4"/>
        <v>117</v>
      </c>
      <c r="K95" s="180">
        <f t="shared" si="5"/>
        <v>410034869.93869615</v>
      </c>
      <c r="L95" s="179">
        <f t="shared" si="6"/>
        <v>979278.61191977561</v>
      </c>
      <c r="M95" s="176">
        <f t="shared" si="7"/>
        <v>0</v>
      </c>
      <c r="N95" s="142"/>
      <c r="O95" s="142"/>
      <c r="P95" s="142"/>
      <c r="Q95" s="142"/>
      <c r="R95" s="142"/>
      <c r="S95" s="142"/>
      <c r="T95" s="142"/>
      <c r="U95" s="142"/>
      <c r="V95" s="142"/>
      <c r="W95" s="142"/>
      <c r="X95" s="142"/>
    </row>
    <row r="96" spans="1:24" ht="15.75" x14ac:dyDescent="0.25">
      <c r="A96" s="158"/>
      <c r="B96" s="142"/>
      <c r="C96" s="152"/>
      <c r="D96" s="142"/>
      <c r="E96" s="152"/>
      <c r="F96" s="142"/>
      <c r="G96" s="152"/>
      <c r="H96" s="142"/>
      <c r="I96" s="152"/>
      <c r="J96" s="177">
        <f t="shared" si="4"/>
        <v>118</v>
      </c>
      <c r="K96" s="180">
        <f t="shared" si="5"/>
        <v>457568465.89748889</v>
      </c>
      <c r="L96" s="179">
        <f t="shared" si="6"/>
        <v>1014532.6419488876</v>
      </c>
      <c r="M96" s="176">
        <f t="shared" si="7"/>
        <v>0</v>
      </c>
      <c r="N96" s="142"/>
      <c r="O96" s="142"/>
      <c r="P96" s="142"/>
      <c r="Q96" s="142"/>
      <c r="R96" s="142"/>
      <c r="S96" s="142"/>
      <c r="T96" s="142"/>
      <c r="U96" s="142"/>
      <c r="V96" s="142"/>
      <c r="W96" s="142"/>
      <c r="X96" s="142"/>
    </row>
    <row r="97" spans="1:24" ht="15.75" x14ac:dyDescent="0.25">
      <c r="A97" s="158"/>
      <c r="B97" s="142"/>
      <c r="C97" s="152"/>
      <c r="D97" s="142"/>
      <c r="E97" s="152"/>
      <c r="F97" s="142"/>
      <c r="G97" s="152"/>
      <c r="H97" s="142"/>
      <c r="I97" s="152"/>
      <c r="J97" s="177">
        <f t="shared" si="4"/>
        <v>119</v>
      </c>
      <c r="K97" s="180">
        <f t="shared" si="5"/>
        <v>510693516.44269258</v>
      </c>
      <c r="L97" s="179">
        <f t="shared" si="6"/>
        <v>1051055.8170590475</v>
      </c>
      <c r="M97" s="176">
        <f t="shared" si="7"/>
        <v>0</v>
      </c>
      <c r="N97" s="142"/>
      <c r="O97" s="142"/>
      <c r="P97" s="142"/>
      <c r="Q97" s="142"/>
      <c r="R97" s="142"/>
      <c r="S97" s="142"/>
      <c r="T97" s="142"/>
      <c r="U97" s="142"/>
      <c r="V97" s="142"/>
      <c r="W97" s="142"/>
      <c r="X97" s="142"/>
    </row>
    <row r="98" spans="1:24" ht="15.75" x14ac:dyDescent="0.25">
      <c r="A98" s="158"/>
      <c r="B98" s="142"/>
      <c r="C98" s="152"/>
      <c r="D98" s="142"/>
      <c r="E98" s="152"/>
      <c r="F98" s="142"/>
      <c r="G98" s="152"/>
      <c r="H98" s="142"/>
      <c r="I98" s="152"/>
      <c r="J98" s="177">
        <f t="shared" si="4"/>
        <v>120</v>
      </c>
      <c r="K98" s="180">
        <f t="shared" si="5"/>
        <v>570070734.96303427</v>
      </c>
      <c r="L98" s="179">
        <f t="shared" si="6"/>
        <v>1088893.8264731732</v>
      </c>
      <c r="M98" s="176">
        <f t="shared" si="7"/>
        <v>0</v>
      </c>
      <c r="N98" s="142"/>
      <c r="O98" s="142"/>
      <c r="P98" s="142"/>
      <c r="Q98" s="142"/>
      <c r="R98" s="142"/>
      <c r="S98" s="142"/>
      <c r="T98" s="142"/>
      <c r="U98" s="142"/>
      <c r="V98" s="142"/>
      <c r="W98" s="142"/>
      <c r="X98" s="142"/>
    </row>
    <row r="99" spans="1:24" ht="15.75" x14ac:dyDescent="0.25">
      <c r="A99" s="158"/>
      <c r="B99" s="142"/>
      <c r="C99" s="152"/>
      <c r="D99" s="142"/>
      <c r="E99" s="152"/>
      <c r="F99" s="142"/>
      <c r="G99" s="152"/>
      <c r="H99" s="142"/>
      <c r="I99" s="152"/>
      <c r="J99" s="177">
        <f t="shared" si="4"/>
        <v>121</v>
      </c>
      <c r="K99" s="180">
        <f t="shared" si="5"/>
        <v>636439015.97843134</v>
      </c>
      <c r="L99" s="179">
        <f t="shared" si="6"/>
        <v>1128094.0042262075</v>
      </c>
      <c r="M99" s="176">
        <f t="shared" si="7"/>
        <v>0</v>
      </c>
      <c r="N99" s="142"/>
      <c r="O99" s="142"/>
      <c r="P99" s="142"/>
      <c r="Q99" s="142"/>
      <c r="R99" s="142"/>
      <c r="S99" s="142"/>
      <c r="T99" s="142"/>
      <c r="U99" s="142"/>
      <c r="V99" s="142"/>
      <c r="W99" s="142"/>
      <c r="X99" s="142"/>
    </row>
    <row r="100" spans="1:24" ht="15.75" x14ac:dyDescent="0.25">
      <c r="A100" s="158"/>
      <c r="B100" s="142"/>
      <c r="C100" s="152"/>
      <c r="D100" s="142"/>
      <c r="E100" s="152"/>
      <c r="F100" s="142"/>
      <c r="G100" s="152"/>
      <c r="H100" s="142"/>
      <c r="I100" s="152"/>
      <c r="J100" s="177">
        <f t="shared" si="4"/>
        <v>122</v>
      </c>
      <c r="K100" s="180">
        <f t="shared" si="5"/>
        <v>710624690.08189929</v>
      </c>
      <c r="L100" s="179">
        <f t="shared" si="6"/>
        <v>1168705.388378351</v>
      </c>
      <c r="M100" s="176">
        <f t="shared" si="7"/>
        <v>0</v>
      </c>
      <c r="N100" s="142"/>
      <c r="O100" s="142"/>
      <c r="P100" s="142"/>
      <c r="Q100" s="142"/>
      <c r="R100" s="142"/>
      <c r="S100" s="142"/>
      <c r="T100" s="142"/>
      <c r="U100" s="142"/>
      <c r="V100" s="142"/>
      <c r="W100" s="142"/>
      <c r="X100" s="142"/>
    </row>
    <row r="101" spans="1:24" ht="15.75" x14ac:dyDescent="0.25">
      <c r="A101" s="158"/>
      <c r="B101" s="142"/>
      <c r="C101" s="152"/>
      <c r="D101" s="142"/>
      <c r="E101" s="152"/>
      <c r="F101" s="142"/>
      <c r="G101" s="152"/>
      <c r="H101" s="142"/>
      <c r="I101" s="152"/>
      <c r="J101" s="177">
        <f t="shared" si="4"/>
        <v>123</v>
      </c>
      <c r="K101" s="180">
        <f t="shared" si="5"/>
        <v>793551874.60523629</v>
      </c>
      <c r="L101" s="179">
        <f t="shared" si="6"/>
        <v>1210778.7823599717</v>
      </c>
      <c r="M101" s="176">
        <f t="shared" si="7"/>
        <v>0</v>
      </c>
      <c r="N101" s="142"/>
      <c r="O101" s="142"/>
      <c r="P101" s="142"/>
      <c r="Q101" s="142"/>
      <c r="R101" s="142"/>
      <c r="S101" s="142"/>
      <c r="T101" s="142"/>
      <c r="U101" s="142"/>
      <c r="V101" s="142"/>
      <c r="W101" s="142"/>
      <c r="X101" s="142"/>
    </row>
    <row r="102" spans="1:24" ht="15.75" x14ac:dyDescent="0.25">
      <c r="A102" s="158"/>
      <c r="B102" s="142"/>
      <c r="C102" s="152"/>
      <c r="D102" s="142"/>
      <c r="E102" s="152"/>
      <c r="F102" s="142"/>
      <c r="G102" s="152"/>
      <c r="H102" s="142"/>
      <c r="I102" s="152"/>
      <c r="J102" s="177">
        <f t="shared" si="4"/>
        <v>124</v>
      </c>
      <c r="K102" s="180">
        <f t="shared" si="5"/>
        <v>886254049.7399714</v>
      </c>
      <c r="L102" s="179">
        <f t="shared" si="6"/>
        <v>1254366.8185249306</v>
      </c>
      <c r="M102" s="176">
        <f t="shared" si="7"/>
        <v>0</v>
      </c>
      <c r="N102" s="142"/>
      <c r="O102" s="142"/>
      <c r="P102" s="142"/>
      <c r="Q102" s="142"/>
      <c r="R102" s="142"/>
      <c r="S102" s="142"/>
      <c r="T102" s="142"/>
      <c r="U102" s="142"/>
      <c r="V102" s="142"/>
      <c r="W102" s="142"/>
      <c r="X102" s="142"/>
    </row>
    <row r="103" spans="1:24" ht="15.75" x14ac:dyDescent="0.25">
      <c r="A103" s="158"/>
      <c r="B103" s="142"/>
      <c r="C103" s="152"/>
      <c r="D103" s="142"/>
      <c r="E103" s="152"/>
      <c r="F103" s="142"/>
      <c r="G103" s="152"/>
      <c r="H103" s="142"/>
      <c r="I103" s="152"/>
      <c r="J103" s="177">
        <f t="shared" si="4"/>
        <v>125</v>
      </c>
      <c r="K103" s="180">
        <f t="shared" si="5"/>
        <v>989887005.20519221</v>
      </c>
      <c r="L103" s="179">
        <f t="shared" si="6"/>
        <v>1299524.0239918281</v>
      </c>
      <c r="M103" s="176">
        <f t="shared" si="7"/>
        <v>0</v>
      </c>
      <c r="N103" s="142"/>
      <c r="O103" s="142"/>
      <c r="P103" s="142"/>
      <c r="Q103" s="142"/>
      <c r="R103" s="142"/>
      <c r="S103" s="142"/>
      <c r="T103" s="142"/>
      <c r="U103" s="142"/>
      <c r="V103" s="142"/>
      <c r="W103" s="142"/>
      <c r="X103" s="142"/>
    </row>
    <row r="104" spans="1:24" ht="15.75" x14ac:dyDescent="0.25">
      <c r="A104" s="158"/>
      <c r="B104" s="142"/>
      <c r="C104" s="152"/>
      <c r="D104" s="142"/>
      <c r="E104" s="152"/>
      <c r="F104" s="142"/>
      <c r="G104" s="152"/>
      <c r="H104" s="142"/>
      <c r="I104" s="152"/>
      <c r="J104" s="177">
        <f t="shared" si="4"/>
        <v>126</v>
      </c>
      <c r="K104" s="180">
        <f t="shared" si="5"/>
        <v>1105743319.7326317</v>
      </c>
      <c r="L104" s="179">
        <f t="shared" si="6"/>
        <v>1346306.8888555339</v>
      </c>
      <c r="M104" s="176">
        <f t="shared" si="7"/>
        <v>0</v>
      </c>
      <c r="N104" s="142"/>
      <c r="O104" s="142"/>
      <c r="P104" s="142"/>
      <c r="Q104" s="142"/>
      <c r="R104" s="142"/>
      <c r="S104" s="142"/>
      <c r="T104" s="142"/>
      <c r="U104" s="142"/>
      <c r="V104" s="142"/>
      <c r="W104" s="142"/>
      <c r="X104" s="142"/>
    </row>
    <row r="105" spans="1:24" ht="15.75" x14ac:dyDescent="0.25">
      <c r="A105" s="158"/>
      <c r="B105" s="142"/>
      <c r="C105" s="152"/>
      <c r="D105" s="142"/>
      <c r="E105" s="152"/>
      <c r="F105" s="142"/>
      <c r="G105" s="152"/>
      <c r="H105" s="142"/>
      <c r="I105" s="152"/>
      <c r="J105" s="177">
        <f t="shared" si="4"/>
        <v>127</v>
      </c>
      <c r="K105" s="180">
        <f t="shared" si="5"/>
        <v>1235268554.8521209</v>
      </c>
      <c r="L105" s="179">
        <f t="shared" si="6"/>
        <v>1394773.9368543332</v>
      </c>
      <c r="M105" s="176">
        <f t="shared" si="7"/>
        <v>0</v>
      </c>
      <c r="N105" s="142"/>
      <c r="O105" s="142"/>
      <c r="P105" s="142"/>
      <c r="Q105" s="142"/>
      <c r="R105" s="142"/>
      <c r="S105" s="142"/>
      <c r="T105" s="142"/>
      <c r="U105" s="142"/>
      <c r="V105" s="142"/>
      <c r="W105" s="142"/>
      <c r="X105" s="142"/>
    </row>
    <row r="106" spans="1:24" ht="15.75" x14ac:dyDescent="0.25">
      <c r="A106" s="158"/>
      <c r="B106" s="142"/>
      <c r="C106" s="152"/>
      <c r="D106" s="142"/>
      <c r="E106" s="152"/>
      <c r="F106" s="142"/>
      <c r="G106" s="152"/>
      <c r="H106" s="142"/>
      <c r="I106" s="152"/>
      <c r="J106" s="177">
        <f t="shared" si="4"/>
        <v>128</v>
      </c>
      <c r="K106" s="180">
        <f t="shared" si="5"/>
        <v>1380079365.9480309</v>
      </c>
      <c r="L106" s="179">
        <f t="shared" si="6"/>
        <v>1444985.7985810891</v>
      </c>
      <c r="M106" s="176">
        <f t="shared" si="7"/>
        <v>0</v>
      </c>
      <c r="N106" s="142"/>
      <c r="O106" s="142"/>
      <c r="P106" s="142"/>
      <c r="Q106" s="142"/>
      <c r="R106" s="142"/>
      <c r="S106" s="142"/>
      <c r="T106" s="142"/>
      <c r="U106" s="142"/>
      <c r="V106" s="142"/>
      <c r="W106" s="142"/>
      <c r="X106" s="142"/>
    </row>
    <row r="107" spans="1:24" ht="15.75" x14ac:dyDescent="0.25">
      <c r="A107" s="158"/>
      <c r="B107" s="142"/>
      <c r="C107" s="152"/>
      <c r="D107" s="142"/>
      <c r="E107" s="152"/>
      <c r="F107" s="142"/>
      <c r="G107" s="152"/>
      <c r="H107" s="142"/>
      <c r="I107" s="152"/>
      <c r="J107" s="177">
        <f t="shared" si="4"/>
        <v>129</v>
      </c>
      <c r="K107" s="180">
        <f t="shared" si="5"/>
        <v>1541983757.588948</v>
      </c>
      <c r="L107" s="179">
        <f t="shared" si="6"/>
        <v>1497005.2873300083</v>
      </c>
      <c r="M107" s="176">
        <f t="shared" si="7"/>
        <v>0</v>
      </c>
      <c r="N107" s="142"/>
      <c r="O107" s="142"/>
      <c r="P107" s="142"/>
      <c r="Q107" s="142"/>
      <c r="R107" s="142"/>
      <c r="S107" s="142"/>
      <c r="T107" s="142"/>
      <c r="U107" s="142"/>
      <c r="V107" s="142"/>
      <c r="W107" s="142"/>
      <c r="X107" s="142"/>
    </row>
    <row r="108" spans="1:24" ht="15.75" x14ac:dyDescent="0.25">
      <c r="A108" s="158"/>
      <c r="B108" s="142"/>
      <c r="C108" s="152"/>
      <c r="D108" s="142"/>
      <c r="E108" s="152"/>
      <c r="F108" s="142"/>
      <c r="G108" s="152"/>
      <c r="H108" s="142"/>
      <c r="I108" s="152"/>
      <c r="J108" s="177">
        <f t="shared" si="4"/>
        <v>130</v>
      </c>
      <c r="K108" s="180">
        <f t="shared" si="5"/>
        <v>1723003737.0098054</v>
      </c>
      <c r="L108" s="179">
        <f t="shared" si="6"/>
        <v>1550897.4776738887</v>
      </c>
      <c r="M108" s="176">
        <f t="shared" si="7"/>
        <v>0</v>
      </c>
      <c r="N108" s="142"/>
      <c r="O108" s="142"/>
      <c r="P108" s="142"/>
      <c r="Q108" s="142"/>
      <c r="R108" s="142"/>
      <c r="S108" s="142"/>
      <c r="T108" s="142"/>
      <c r="U108" s="142"/>
      <c r="V108" s="142"/>
      <c r="W108" s="142"/>
      <c r="X108" s="142"/>
    </row>
    <row r="109" spans="1:24" ht="15.75" x14ac:dyDescent="0.25">
      <c r="A109" s="158"/>
      <c r="B109" s="142"/>
      <c r="C109" s="152"/>
      <c r="D109" s="142"/>
      <c r="E109" s="152"/>
      <c r="F109" s="142"/>
      <c r="G109" s="152"/>
      <c r="H109" s="142"/>
      <c r="I109" s="152"/>
      <c r="J109" s="177">
        <f t="shared" si="4"/>
        <v>131</v>
      </c>
      <c r="K109" s="180">
        <f t="shared" si="5"/>
        <v>1925400649.6848962</v>
      </c>
      <c r="L109" s="179">
        <f t="shared" si="6"/>
        <v>1606729.7868701487</v>
      </c>
      <c r="M109" s="176">
        <f t="shared" si="7"/>
        <v>0</v>
      </c>
      <c r="N109" s="142"/>
      <c r="O109" s="142"/>
      <c r="P109" s="142"/>
      <c r="Q109" s="142"/>
      <c r="R109" s="142"/>
      <c r="S109" s="142"/>
      <c r="T109" s="142"/>
      <c r="U109" s="142"/>
      <c r="V109" s="142"/>
      <c r="W109" s="142"/>
      <c r="X109" s="142"/>
    </row>
    <row r="110" spans="1:24" ht="15.75" x14ac:dyDescent="0.25">
      <c r="A110" s="158"/>
      <c r="B110" s="142"/>
      <c r="C110" s="152"/>
      <c r="D110" s="142"/>
      <c r="E110" s="152"/>
      <c r="F110" s="142"/>
      <c r="G110" s="152"/>
      <c r="H110" s="142"/>
      <c r="I110" s="152"/>
      <c r="J110" s="177">
        <f t="shared" si="4"/>
        <v>132</v>
      </c>
      <c r="K110" s="180">
        <f t="shared" si="5"/>
        <v>2151703514.5483909</v>
      </c>
      <c r="L110" s="179">
        <f t="shared" si="6"/>
        <v>1664572.059197474</v>
      </c>
      <c r="M110" s="176">
        <f t="shared" si="7"/>
        <v>0</v>
      </c>
      <c r="N110" s="142"/>
      <c r="O110" s="142"/>
      <c r="P110" s="142"/>
      <c r="Q110" s="142"/>
      <c r="R110" s="142"/>
      <c r="S110" s="142"/>
      <c r="T110" s="142"/>
      <c r="U110" s="142"/>
      <c r="V110" s="142"/>
      <c r="W110" s="142"/>
      <c r="X110" s="142"/>
    </row>
    <row r="111" spans="1:24" ht="15.75" x14ac:dyDescent="0.25">
      <c r="A111" s="158"/>
      <c r="B111" s="142"/>
      <c r="C111" s="152"/>
      <c r="D111" s="142"/>
      <c r="E111" s="152"/>
      <c r="F111" s="142"/>
      <c r="G111" s="152"/>
      <c r="H111" s="142"/>
      <c r="I111" s="152"/>
      <c r="J111" s="177">
        <f t="shared" si="4"/>
        <v>133</v>
      </c>
      <c r="K111" s="180">
        <f t="shared" si="5"/>
        <v>2404740714.017592</v>
      </c>
      <c r="L111" s="179">
        <f t="shared" si="6"/>
        <v>1724496.6533285831</v>
      </c>
      <c r="M111" s="176">
        <f t="shared" si="7"/>
        <v>0</v>
      </c>
      <c r="N111" s="142"/>
      <c r="O111" s="142"/>
      <c r="P111" s="142"/>
      <c r="Q111" s="142"/>
      <c r="R111" s="142"/>
      <c r="S111" s="142"/>
      <c r="T111" s="142"/>
      <c r="U111" s="142"/>
      <c r="V111" s="142"/>
      <c r="W111" s="142"/>
      <c r="X111" s="142"/>
    </row>
    <row r="112" spans="1:24" ht="15.75" x14ac:dyDescent="0.25">
      <c r="A112" s="158"/>
      <c r="B112" s="142"/>
      <c r="C112" s="152"/>
      <c r="D112" s="142"/>
      <c r="E112" s="152"/>
      <c r="F112" s="142"/>
      <c r="G112" s="152"/>
      <c r="H112" s="142"/>
      <c r="I112" s="152"/>
      <c r="J112" s="177">
        <f t="shared" si="4"/>
        <v>134</v>
      </c>
      <c r="K112" s="180">
        <f t="shared" si="5"/>
        <v>2687675436.0244265</v>
      </c>
      <c r="L112" s="179">
        <f t="shared" si="6"/>
        <v>1786578.5328484122</v>
      </c>
      <c r="M112" s="176">
        <f t="shared" si="7"/>
        <v>0</v>
      </c>
      <c r="N112" s="142"/>
      <c r="O112" s="142"/>
      <c r="P112" s="142"/>
      <c r="Q112" s="142"/>
      <c r="R112" s="142"/>
      <c r="S112" s="142"/>
      <c r="T112" s="142"/>
      <c r="U112" s="142"/>
      <c r="V112" s="142"/>
      <c r="W112" s="142"/>
      <c r="X112" s="142"/>
    </row>
    <row r="113" spans="1:24" ht="15.75" x14ac:dyDescent="0.25">
      <c r="A113" s="158"/>
      <c r="B113" s="142"/>
      <c r="C113" s="152"/>
      <c r="D113" s="142"/>
      <c r="E113" s="152"/>
      <c r="F113" s="142"/>
      <c r="G113" s="152"/>
      <c r="H113" s="142"/>
      <c r="I113" s="152"/>
      <c r="J113" s="177">
        <f t="shared" si="4"/>
        <v>135</v>
      </c>
      <c r="K113" s="180">
        <f t="shared" si="5"/>
        <v>3004045312.2896876</v>
      </c>
      <c r="L113" s="179">
        <f t="shared" si="6"/>
        <v>1850895.3600309552</v>
      </c>
      <c r="M113" s="176">
        <f t="shared" si="7"/>
        <v>0</v>
      </c>
      <c r="N113" s="142"/>
      <c r="O113" s="142"/>
      <c r="P113" s="142"/>
      <c r="Q113" s="142"/>
      <c r="R113" s="142"/>
      <c r="S113" s="142"/>
      <c r="T113" s="142"/>
      <c r="U113" s="142"/>
      <c r="V113" s="142"/>
      <c r="W113" s="142"/>
      <c r="X113" s="142"/>
    </row>
    <row r="114" spans="1:24" ht="15.75" x14ac:dyDescent="0.25">
      <c r="A114" s="158"/>
      <c r="B114" s="142"/>
      <c r="C114" s="152"/>
      <c r="D114" s="142"/>
      <c r="E114" s="152"/>
      <c r="F114" s="142"/>
      <c r="G114" s="152"/>
      <c r="H114" s="142"/>
      <c r="I114" s="152"/>
      <c r="J114" s="177">
        <f t="shared" si="4"/>
        <v>136</v>
      </c>
      <c r="K114" s="180">
        <f t="shared" si="5"/>
        <v>3357806749.6717944</v>
      </c>
      <c r="L114" s="179">
        <f t="shared" si="6"/>
        <v>1917527.5929920697</v>
      </c>
      <c r="M114" s="176">
        <f t="shared" si="7"/>
        <v>0</v>
      </c>
      <c r="N114" s="142"/>
      <c r="O114" s="142"/>
      <c r="P114" s="142"/>
      <c r="Q114" s="142"/>
      <c r="R114" s="142"/>
      <c r="S114" s="142"/>
      <c r="T114" s="142"/>
      <c r="U114" s="142"/>
      <c r="V114" s="142"/>
      <c r="W114" s="142"/>
      <c r="X114" s="142"/>
    </row>
    <row r="115" spans="1:24" ht="15.75" x14ac:dyDescent="0.25">
      <c r="A115" s="158"/>
      <c r="B115" s="142"/>
      <c r="C115" s="152"/>
      <c r="D115" s="142"/>
      <c r="E115" s="152"/>
      <c r="F115" s="142"/>
      <c r="G115" s="152"/>
      <c r="H115" s="142"/>
      <c r="I115" s="152"/>
      <c r="J115" s="177">
        <f t="shared" si="4"/>
        <v>137</v>
      </c>
      <c r="K115" s="180">
        <f t="shared" si="5"/>
        <v>3753384510.2465949</v>
      </c>
      <c r="L115" s="179">
        <f t="shared" si="6"/>
        <v>1986558.5863397843</v>
      </c>
      <c r="M115" s="176">
        <f t="shared" si="7"/>
        <v>0</v>
      </c>
      <c r="N115" s="142"/>
      <c r="O115" s="142"/>
      <c r="P115" s="142"/>
      <c r="Q115" s="142"/>
      <c r="R115" s="142"/>
      <c r="S115" s="142"/>
      <c r="T115" s="142"/>
      <c r="U115" s="142"/>
      <c r="V115" s="142"/>
      <c r="W115" s="142"/>
      <c r="X115" s="142"/>
    </row>
    <row r="116" spans="1:24" ht="15.75" x14ac:dyDescent="0.25">
      <c r="A116" s="158"/>
      <c r="B116" s="142"/>
      <c r="C116" s="152"/>
      <c r="D116" s="142"/>
      <c r="E116" s="152"/>
      <c r="F116" s="142"/>
      <c r="G116" s="152"/>
      <c r="H116" s="142"/>
      <c r="I116" s="152"/>
      <c r="J116" s="177">
        <f t="shared" si="4"/>
        <v>138</v>
      </c>
      <c r="K116" s="180">
        <f t="shared" si="5"/>
        <v>4195727161.5643439</v>
      </c>
      <c r="L116" s="179">
        <f t="shared" si="6"/>
        <v>2058074.6954480165</v>
      </c>
      <c r="M116" s="176">
        <f t="shared" si="7"/>
        <v>0</v>
      </c>
      <c r="N116" s="142"/>
      <c r="O116" s="142"/>
      <c r="P116" s="142"/>
      <c r="Q116" s="142"/>
      <c r="R116" s="142"/>
      <c r="S116" s="142"/>
      <c r="T116" s="142"/>
      <c r="U116" s="142"/>
      <c r="V116" s="142"/>
      <c r="W116" s="142"/>
      <c r="X116" s="142"/>
    </row>
    <row r="117" spans="1:24" ht="15.75" x14ac:dyDescent="0.25">
      <c r="A117" s="158"/>
      <c r="B117" s="142"/>
      <c r="C117" s="152"/>
      <c r="D117" s="142"/>
      <c r="E117" s="152"/>
      <c r="F117" s="142"/>
      <c r="G117" s="152"/>
      <c r="H117" s="142"/>
      <c r="I117" s="152"/>
      <c r="J117" s="177">
        <f t="shared" si="4"/>
        <v>139</v>
      </c>
      <c r="K117" s="180">
        <f t="shared" si="5"/>
        <v>4690369092.1090784</v>
      </c>
      <c r="L117" s="179">
        <f t="shared" si="6"/>
        <v>2132165.3844841453</v>
      </c>
      <c r="M117" s="176">
        <f t="shared" si="7"/>
        <v>0</v>
      </c>
      <c r="N117" s="142"/>
      <c r="O117" s="142"/>
      <c r="P117" s="142"/>
      <c r="Q117" s="142"/>
      <c r="R117" s="142"/>
      <c r="S117" s="142"/>
      <c r="T117" s="142"/>
      <c r="U117" s="142"/>
      <c r="V117" s="142"/>
      <c r="W117" s="142"/>
      <c r="X117" s="142"/>
    </row>
    <row r="118" spans="1:24" ht="15.75" x14ac:dyDescent="0.25">
      <c r="A118" s="158"/>
      <c r="B118" s="142"/>
      <c r="C118" s="152"/>
      <c r="D118" s="142"/>
      <c r="E118" s="152"/>
      <c r="F118" s="142"/>
      <c r="G118" s="152"/>
      <c r="H118" s="142"/>
      <c r="I118" s="152"/>
      <c r="J118" s="177">
        <f t="shared" si="4"/>
        <v>140</v>
      </c>
      <c r="K118" s="180">
        <f t="shared" si="5"/>
        <v>5243499869.2764683</v>
      </c>
      <c r="L118" s="179">
        <f t="shared" si="6"/>
        <v>2208923.3383255745</v>
      </c>
      <c r="M118" s="176">
        <f t="shared" si="7"/>
        <v>0</v>
      </c>
      <c r="N118" s="142"/>
      <c r="O118" s="142"/>
      <c r="P118" s="142"/>
      <c r="Q118" s="142"/>
      <c r="R118" s="142"/>
      <c r="S118" s="142"/>
      <c r="T118" s="142"/>
      <c r="U118" s="142"/>
      <c r="V118" s="142"/>
      <c r="W118" s="142"/>
      <c r="X118" s="142"/>
    </row>
    <row r="119" spans="1:24" ht="15.75" x14ac:dyDescent="0.25">
      <c r="A119" s="158"/>
      <c r="B119" s="142"/>
      <c r="C119" s="152"/>
      <c r="D119" s="142"/>
      <c r="E119" s="152"/>
      <c r="F119" s="142"/>
      <c r="G119" s="152"/>
      <c r="H119" s="142"/>
      <c r="I119" s="152"/>
      <c r="J119" s="183">
        <f t="shared" si="4"/>
        <v>141</v>
      </c>
      <c r="K119" s="184">
        <f t="shared" si="5"/>
        <v>5862041809.2202969</v>
      </c>
      <c r="L119" s="185">
        <f t="shared" si="6"/>
        <v>2288444.5785052953</v>
      </c>
      <c r="M119" s="176">
        <f t="shared" si="7"/>
        <v>0</v>
      </c>
      <c r="N119" s="142"/>
      <c r="O119" s="142"/>
      <c r="P119" s="142"/>
      <c r="Q119" s="142"/>
      <c r="R119" s="142"/>
      <c r="S119" s="142"/>
      <c r="T119" s="142"/>
      <c r="U119" s="142"/>
      <c r="V119" s="142"/>
      <c r="W119" s="142"/>
      <c r="X119" s="142"/>
    </row>
    <row r="120" spans="1:24" x14ac:dyDescent="0.25">
      <c r="A120" s="158"/>
      <c r="B120" s="142"/>
      <c r="C120" s="152"/>
      <c r="D120" s="142"/>
      <c r="E120" s="152"/>
      <c r="F120" s="142"/>
      <c r="G120" s="152"/>
      <c r="H120" s="142"/>
      <c r="I120" s="152"/>
      <c r="J120" s="142"/>
      <c r="K120" s="152"/>
      <c r="L120" s="142"/>
      <c r="M120" s="142"/>
      <c r="N120" s="142"/>
      <c r="O120" s="142"/>
      <c r="P120" s="142"/>
      <c r="Q120" s="142"/>
      <c r="R120" s="142"/>
      <c r="S120" s="142"/>
      <c r="T120" s="142"/>
      <c r="U120" s="142"/>
      <c r="V120" s="142"/>
      <c r="W120" s="142"/>
      <c r="X120" s="142"/>
    </row>
    <row r="121" spans="1:24" x14ac:dyDescent="0.25">
      <c r="A121" s="158"/>
      <c r="B121" s="142"/>
      <c r="C121" s="152"/>
      <c r="D121" s="142"/>
      <c r="E121" s="152"/>
      <c r="F121" s="142"/>
      <c r="G121" s="152"/>
      <c r="H121" s="142"/>
      <c r="I121" s="152"/>
      <c r="J121" s="142"/>
      <c r="K121" s="152"/>
      <c r="L121" s="142"/>
      <c r="M121" s="142"/>
      <c r="N121" s="142"/>
      <c r="O121" s="142"/>
      <c r="P121" s="142"/>
      <c r="Q121" s="142"/>
      <c r="R121" s="142"/>
      <c r="S121" s="142"/>
      <c r="T121" s="142"/>
      <c r="U121" s="142"/>
      <c r="V121" s="142"/>
      <c r="W121" s="142"/>
      <c r="X121" s="142"/>
    </row>
    <row r="122" spans="1:24" x14ac:dyDescent="0.25">
      <c r="A122" s="158"/>
      <c r="B122" s="142"/>
      <c r="C122" s="152"/>
      <c r="D122" s="142"/>
      <c r="E122" s="152"/>
      <c r="F122" s="142"/>
      <c r="G122" s="152"/>
      <c r="H122" s="142"/>
      <c r="I122" s="152"/>
      <c r="J122" s="142"/>
      <c r="K122" s="152"/>
      <c r="L122" s="142"/>
      <c r="M122" s="142"/>
      <c r="N122" s="142"/>
      <c r="O122" s="142"/>
      <c r="P122" s="142"/>
      <c r="Q122" s="142"/>
      <c r="R122" s="142"/>
      <c r="S122" s="142"/>
      <c r="T122" s="142"/>
      <c r="U122" s="142"/>
      <c r="V122" s="142"/>
      <c r="W122" s="142"/>
      <c r="X122" s="142"/>
    </row>
    <row r="123" spans="1:24" x14ac:dyDescent="0.25">
      <c r="A123" s="158"/>
      <c r="B123" s="142"/>
      <c r="C123" s="152"/>
      <c r="D123" s="142"/>
      <c r="E123" s="152"/>
      <c r="F123" s="142"/>
      <c r="G123" s="152"/>
      <c r="H123" s="142"/>
      <c r="I123" s="152"/>
      <c r="J123" s="142"/>
      <c r="K123" s="152"/>
      <c r="L123" s="142"/>
      <c r="M123" s="142"/>
      <c r="N123" s="142"/>
      <c r="O123" s="142"/>
      <c r="P123" s="142"/>
      <c r="Q123" s="142"/>
      <c r="R123" s="142"/>
      <c r="S123" s="142"/>
      <c r="T123" s="142"/>
      <c r="U123" s="142"/>
      <c r="V123" s="142"/>
      <c r="W123" s="142"/>
      <c r="X123" s="142"/>
    </row>
    <row r="124" spans="1:24" x14ac:dyDescent="0.25">
      <c r="A124" s="158"/>
      <c r="B124" s="142"/>
      <c r="C124" s="152"/>
      <c r="D124" s="142"/>
      <c r="E124" s="152"/>
      <c r="F124" s="142"/>
      <c r="G124" s="152"/>
      <c r="H124" s="142"/>
      <c r="I124" s="152"/>
      <c r="J124" s="142"/>
      <c r="K124" s="152"/>
      <c r="L124" s="142"/>
      <c r="M124" s="142"/>
      <c r="N124" s="142"/>
      <c r="O124" s="142"/>
      <c r="P124" s="142"/>
      <c r="Q124" s="142"/>
      <c r="R124" s="142"/>
      <c r="S124" s="142"/>
      <c r="T124" s="142"/>
      <c r="U124" s="142"/>
      <c r="V124" s="142"/>
      <c r="W124" s="142"/>
      <c r="X124" s="142"/>
    </row>
    <row r="125" spans="1:24" x14ac:dyDescent="0.25">
      <c r="A125" s="158"/>
      <c r="B125" s="142"/>
      <c r="C125" s="152"/>
      <c r="D125" s="142"/>
      <c r="E125" s="152"/>
      <c r="F125" s="142"/>
      <c r="G125" s="152"/>
      <c r="H125" s="142"/>
      <c r="I125" s="152"/>
      <c r="J125" s="142"/>
      <c r="K125" s="152"/>
      <c r="L125" s="142"/>
      <c r="M125" s="142"/>
      <c r="N125" s="142"/>
      <c r="O125" s="142"/>
      <c r="P125" s="142"/>
      <c r="Q125" s="142"/>
      <c r="R125" s="142"/>
      <c r="S125" s="142"/>
      <c r="T125" s="142"/>
      <c r="U125" s="142"/>
      <c r="V125" s="142"/>
      <c r="W125" s="142"/>
      <c r="X125" s="142"/>
    </row>
    <row r="126" spans="1:24" x14ac:dyDescent="0.25">
      <c r="A126" s="158"/>
      <c r="B126" s="142"/>
      <c r="C126" s="152"/>
      <c r="D126" s="142"/>
      <c r="E126" s="152"/>
      <c r="F126" s="142"/>
      <c r="G126" s="152"/>
      <c r="H126" s="142"/>
      <c r="I126" s="152"/>
      <c r="J126" s="142"/>
      <c r="K126" s="152"/>
      <c r="L126" s="142"/>
      <c r="M126" s="142"/>
      <c r="N126" s="142"/>
      <c r="O126" s="142"/>
      <c r="P126" s="142"/>
      <c r="Q126" s="142"/>
      <c r="R126" s="142"/>
      <c r="S126" s="142"/>
      <c r="T126" s="142"/>
      <c r="U126" s="142"/>
      <c r="V126" s="142"/>
      <c r="W126" s="142"/>
      <c r="X126" s="142"/>
    </row>
    <row r="127" spans="1:24" x14ac:dyDescent="0.25">
      <c r="A127" s="158"/>
      <c r="B127" s="142"/>
      <c r="C127" s="152"/>
      <c r="D127" s="142"/>
      <c r="E127" s="152"/>
      <c r="F127" s="142"/>
      <c r="G127" s="152"/>
      <c r="H127" s="142"/>
      <c r="I127" s="152"/>
      <c r="J127" s="142"/>
      <c r="K127" s="152"/>
      <c r="L127" s="142"/>
      <c r="M127" s="142"/>
      <c r="N127" s="142"/>
      <c r="O127" s="142"/>
      <c r="P127" s="142"/>
      <c r="Q127" s="142"/>
      <c r="R127" s="142"/>
      <c r="S127" s="142"/>
      <c r="T127" s="142"/>
      <c r="U127" s="142"/>
      <c r="V127" s="142"/>
      <c r="W127" s="142"/>
      <c r="X127" s="142"/>
    </row>
    <row r="128" spans="1:24" x14ac:dyDescent="0.25">
      <c r="A128" s="158"/>
      <c r="B128" s="142"/>
      <c r="C128" s="152"/>
      <c r="D128" s="142"/>
      <c r="E128" s="152"/>
      <c r="F128" s="142"/>
      <c r="G128" s="152"/>
      <c r="H128" s="142"/>
      <c r="I128" s="152"/>
      <c r="J128" s="142"/>
      <c r="K128" s="152"/>
      <c r="L128" s="142"/>
      <c r="M128" s="142"/>
      <c r="N128" s="142"/>
      <c r="O128" s="142"/>
      <c r="P128" s="142"/>
      <c r="Q128" s="142"/>
      <c r="R128" s="142"/>
      <c r="S128" s="142"/>
      <c r="T128" s="142"/>
      <c r="U128" s="142"/>
      <c r="V128" s="142"/>
      <c r="W128" s="142"/>
      <c r="X128" s="142"/>
    </row>
    <row r="129" spans="1:24" x14ac:dyDescent="0.25">
      <c r="A129" s="158"/>
      <c r="B129" s="142"/>
      <c r="C129" s="152"/>
      <c r="D129" s="142"/>
      <c r="E129" s="152"/>
      <c r="F129" s="142"/>
      <c r="G129" s="152"/>
      <c r="H129" s="142"/>
      <c r="I129" s="152"/>
      <c r="J129" s="142"/>
      <c r="K129" s="152"/>
      <c r="L129" s="142"/>
      <c r="M129" s="142"/>
      <c r="N129" s="142"/>
      <c r="O129" s="142"/>
      <c r="P129" s="142"/>
      <c r="Q129" s="142"/>
      <c r="R129" s="142"/>
      <c r="S129" s="142"/>
      <c r="T129" s="142"/>
      <c r="U129" s="142"/>
      <c r="V129" s="142"/>
      <c r="W129" s="142"/>
      <c r="X129" s="142"/>
    </row>
    <row r="130" spans="1:24" x14ac:dyDescent="0.25">
      <c r="A130" s="158"/>
      <c r="B130" s="142"/>
      <c r="C130" s="152"/>
      <c r="D130" s="142"/>
      <c r="E130" s="152"/>
      <c r="F130" s="142"/>
      <c r="G130" s="152"/>
      <c r="H130" s="142"/>
      <c r="I130" s="152"/>
      <c r="J130" s="142"/>
      <c r="K130" s="152"/>
      <c r="L130" s="142"/>
      <c r="M130" s="142"/>
      <c r="N130" s="142"/>
      <c r="O130" s="142"/>
      <c r="P130" s="142"/>
      <c r="Q130" s="142"/>
      <c r="R130" s="142"/>
      <c r="S130" s="142"/>
      <c r="T130" s="142"/>
      <c r="U130" s="142"/>
      <c r="V130" s="142"/>
      <c r="W130" s="142"/>
      <c r="X130" s="142"/>
    </row>
    <row r="131" spans="1:24" x14ac:dyDescent="0.25">
      <c r="A131" s="158"/>
      <c r="B131" s="142"/>
      <c r="C131" s="152"/>
      <c r="D131" s="142"/>
      <c r="E131" s="152"/>
      <c r="F131" s="142"/>
      <c r="G131" s="152"/>
      <c r="H131" s="142"/>
      <c r="I131" s="152"/>
      <c r="J131" s="142"/>
      <c r="K131" s="152"/>
      <c r="L131" s="142"/>
      <c r="M131" s="142"/>
      <c r="N131" s="142"/>
      <c r="O131" s="142"/>
      <c r="P131" s="142"/>
      <c r="Q131" s="142"/>
      <c r="R131" s="142"/>
      <c r="S131" s="142"/>
      <c r="T131" s="142"/>
      <c r="U131" s="142"/>
      <c r="V131" s="142"/>
      <c r="W131" s="142"/>
      <c r="X131" s="142"/>
    </row>
    <row r="132" spans="1:24" x14ac:dyDescent="0.25">
      <c r="A132" s="158"/>
      <c r="B132" s="142"/>
      <c r="C132" s="152"/>
      <c r="D132" s="142"/>
      <c r="E132" s="152"/>
      <c r="F132" s="142"/>
      <c r="G132" s="152"/>
      <c r="H132" s="142"/>
      <c r="I132" s="152"/>
      <c r="J132" s="142"/>
      <c r="K132" s="152"/>
      <c r="L132" s="142"/>
      <c r="M132" s="142"/>
      <c r="N132" s="142"/>
      <c r="O132" s="142"/>
      <c r="P132" s="142"/>
      <c r="Q132" s="142"/>
      <c r="R132" s="142"/>
      <c r="S132" s="142"/>
      <c r="T132" s="142"/>
      <c r="U132" s="142"/>
      <c r="V132" s="142"/>
      <c r="W132" s="142"/>
      <c r="X132" s="142"/>
    </row>
    <row r="133" spans="1:24" x14ac:dyDescent="0.25">
      <c r="A133" s="158"/>
      <c r="B133" s="142"/>
      <c r="C133" s="152"/>
      <c r="D133" s="142"/>
      <c r="E133" s="152"/>
      <c r="F133" s="142"/>
      <c r="G133" s="152"/>
      <c r="H133" s="142"/>
      <c r="I133" s="152"/>
      <c r="J133" s="142"/>
      <c r="K133" s="152"/>
      <c r="L133" s="142"/>
      <c r="M133" s="142"/>
      <c r="N133" s="142"/>
      <c r="O133" s="142"/>
      <c r="P133" s="142"/>
      <c r="Q133" s="142"/>
      <c r="R133" s="142"/>
      <c r="S133" s="142"/>
      <c r="T133" s="142"/>
      <c r="U133" s="142"/>
      <c r="V133" s="142"/>
      <c r="W133" s="142"/>
      <c r="X133" s="142"/>
    </row>
    <row r="134" spans="1:24" x14ac:dyDescent="0.25">
      <c r="A134" s="158"/>
      <c r="B134" s="142"/>
      <c r="C134" s="152"/>
      <c r="D134" s="142"/>
      <c r="E134" s="152"/>
      <c r="F134" s="142"/>
      <c r="G134" s="152"/>
      <c r="H134" s="142"/>
      <c r="I134" s="152"/>
      <c r="J134" s="142"/>
      <c r="K134" s="152"/>
      <c r="L134" s="142"/>
      <c r="M134" s="142"/>
      <c r="N134" s="142"/>
      <c r="O134" s="142"/>
      <c r="P134" s="142"/>
      <c r="Q134" s="142"/>
      <c r="R134" s="142"/>
      <c r="S134" s="142"/>
      <c r="T134" s="142"/>
      <c r="U134" s="142"/>
      <c r="V134" s="142"/>
      <c r="W134" s="142"/>
      <c r="X134" s="142"/>
    </row>
    <row r="135" spans="1:24" x14ac:dyDescent="0.25">
      <c r="A135" s="158"/>
      <c r="B135" s="142"/>
      <c r="C135" s="152"/>
      <c r="D135" s="142"/>
      <c r="E135" s="152"/>
      <c r="F135" s="142"/>
      <c r="G135" s="152"/>
      <c r="H135" s="142"/>
      <c r="I135" s="152"/>
      <c r="J135" s="142"/>
      <c r="K135" s="152"/>
      <c r="L135" s="142"/>
      <c r="M135" s="142"/>
      <c r="N135" s="142"/>
      <c r="O135" s="142"/>
      <c r="P135" s="142"/>
      <c r="Q135" s="142"/>
      <c r="R135" s="142"/>
      <c r="S135" s="142"/>
      <c r="T135" s="142"/>
      <c r="U135" s="142"/>
      <c r="V135" s="142"/>
      <c r="W135" s="142"/>
      <c r="X135" s="142"/>
    </row>
    <row r="136" spans="1:24" x14ac:dyDescent="0.25">
      <c r="A136" s="158"/>
      <c r="B136" s="142"/>
      <c r="C136" s="152"/>
      <c r="D136" s="142"/>
      <c r="E136" s="152"/>
      <c r="F136" s="142"/>
      <c r="G136" s="152"/>
      <c r="H136" s="142"/>
      <c r="I136" s="152"/>
      <c r="J136" s="142"/>
      <c r="K136" s="152"/>
      <c r="L136" s="142"/>
      <c r="M136" s="142"/>
      <c r="N136" s="142"/>
      <c r="O136" s="142"/>
      <c r="P136" s="142"/>
      <c r="Q136" s="142"/>
      <c r="R136" s="142"/>
      <c r="S136" s="142"/>
      <c r="T136" s="142"/>
      <c r="U136" s="142"/>
      <c r="V136" s="142"/>
      <c r="W136" s="142"/>
      <c r="X136" s="142"/>
    </row>
    <row r="137" spans="1:24" x14ac:dyDescent="0.25">
      <c r="A137" s="158"/>
      <c r="B137" s="142"/>
      <c r="C137" s="152"/>
      <c r="D137" s="142"/>
      <c r="E137" s="152"/>
      <c r="F137" s="142"/>
      <c r="G137" s="152"/>
      <c r="H137" s="142"/>
      <c r="I137" s="152"/>
      <c r="J137" s="142"/>
      <c r="K137" s="152"/>
      <c r="L137" s="142"/>
      <c r="M137" s="142"/>
      <c r="N137" s="142"/>
      <c r="O137" s="142"/>
      <c r="P137" s="142"/>
      <c r="Q137" s="142"/>
      <c r="R137" s="142"/>
      <c r="S137" s="142"/>
      <c r="T137" s="142"/>
      <c r="U137" s="142"/>
      <c r="V137" s="142"/>
      <c r="W137" s="142"/>
      <c r="X137" s="142"/>
    </row>
    <row r="138" spans="1:24" x14ac:dyDescent="0.25">
      <c r="A138" s="158"/>
      <c r="B138" s="142"/>
      <c r="C138" s="152"/>
      <c r="D138" s="142"/>
      <c r="E138" s="152"/>
      <c r="F138" s="142"/>
      <c r="G138" s="152"/>
      <c r="H138" s="142"/>
      <c r="I138" s="152"/>
      <c r="J138" s="142"/>
      <c r="K138" s="152"/>
      <c r="L138" s="142"/>
      <c r="M138" s="142"/>
      <c r="N138" s="142"/>
      <c r="O138" s="142"/>
      <c r="P138" s="142"/>
      <c r="Q138" s="142"/>
      <c r="R138" s="142"/>
      <c r="S138" s="142"/>
      <c r="T138" s="142"/>
      <c r="U138" s="142"/>
      <c r="V138" s="142"/>
      <c r="W138" s="142"/>
      <c r="X138" s="142"/>
    </row>
    <row r="139" spans="1:24" x14ac:dyDescent="0.25">
      <c r="A139" s="158"/>
      <c r="B139" s="142"/>
      <c r="C139" s="152"/>
      <c r="D139" s="142"/>
      <c r="E139" s="152"/>
      <c r="F139" s="142"/>
      <c r="G139" s="152"/>
      <c r="H139" s="142"/>
      <c r="I139" s="152"/>
      <c r="J139" s="142"/>
      <c r="K139" s="152"/>
      <c r="L139" s="142"/>
      <c r="M139" s="142"/>
      <c r="N139" s="142"/>
      <c r="O139" s="142"/>
      <c r="P139" s="142"/>
      <c r="Q139" s="142"/>
      <c r="R139" s="142"/>
      <c r="S139" s="142"/>
      <c r="T139" s="142"/>
      <c r="U139" s="142"/>
      <c r="V139" s="142"/>
      <c r="W139" s="142"/>
      <c r="X139" s="142"/>
    </row>
    <row r="140" spans="1:24" x14ac:dyDescent="0.25">
      <c r="A140" s="158"/>
      <c r="B140" s="142"/>
      <c r="C140" s="152"/>
      <c r="D140" s="142"/>
      <c r="E140" s="152"/>
      <c r="F140" s="142"/>
      <c r="G140" s="152"/>
      <c r="H140" s="142"/>
      <c r="I140" s="152"/>
      <c r="J140" s="142"/>
      <c r="K140" s="152"/>
      <c r="L140" s="142"/>
      <c r="M140" s="142"/>
      <c r="N140" s="142"/>
      <c r="O140" s="142"/>
      <c r="P140" s="142"/>
      <c r="Q140" s="142"/>
      <c r="R140" s="142"/>
      <c r="S140" s="142"/>
      <c r="T140" s="142"/>
      <c r="U140" s="142"/>
      <c r="V140" s="142"/>
      <c r="W140" s="142"/>
      <c r="X140" s="142"/>
    </row>
    <row r="141" spans="1:24" x14ac:dyDescent="0.25">
      <c r="A141" s="158"/>
      <c r="B141" s="142"/>
      <c r="C141" s="152"/>
      <c r="D141" s="142"/>
      <c r="E141" s="152"/>
      <c r="F141" s="142"/>
      <c r="G141" s="152"/>
      <c r="H141" s="142"/>
      <c r="I141" s="152"/>
      <c r="J141" s="142"/>
      <c r="K141" s="152"/>
      <c r="L141" s="142"/>
      <c r="M141" s="142"/>
      <c r="N141" s="142"/>
      <c r="O141" s="142"/>
      <c r="P141" s="142"/>
      <c r="Q141" s="142"/>
      <c r="R141" s="142"/>
      <c r="S141" s="142"/>
      <c r="T141" s="142"/>
      <c r="U141" s="142"/>
      <c r="V141" s="142"/>
      <c r="W141" s="142"/>
      <c r="X141" s="142"/>
    </row>
    <row r="142" spans="1:24" x14ac:dyDescent="0.25">
      <c r="A142" s="158"/>
      <c r="B142" s="142"/>
      <c r="C142" s="152"/>
      <c r="D142" s="142"/>
      <c r="E142" s="152"/>
      <c r="F142" s="142"/>
      <c r="G142" s="152"/>
      <c r="H142" s="142"/>
      <c r="I142" s="152"/>
      <c r="J142" s="142"/>
      <c r="K142" s="152"/>
      <c r="L142" s="142"/>
      <c r="M142" s="142"/>
      <c r="N142" s="142"/>
      <c r="O142" s="142"/>
      <c r="P142" s="142"/>
      <c r="Q142" s="142"/>
      <c r="R142" s="142"/>
      <c r="S142" s="142"/>
      <c r="T142" s="142"/>
      <c r="U142" s="142"/>
      <c r="V142" s="142"/>
      <c r="W142" s="142"/>
      <c r="X142" s="142"/>
    </row>
    <row r="143" spans="1:24" x14ac:dyDescent="0.25">
      <c r="A143" s="158"/>
      <c r="B143" s="142"/>
      <c r="C143" s="152"/>
      <c r="D143" s="142"/>
      <c r="E143" s="152"/>
      <c r="F143" s="142"/>
      <c r="G143" s="152"/>
      <c r="H143" s="142"/>
      <c r="I143" s="152"/>
      <c r="J143" s="142"/>
      <c r="K143" s="152"/>
      <c r="L143" s="142"/>
      <c r="M143" s="142"/>
      <c r="N143" s="142"/>
      <c r="O143" s="142"/>
      <c r="P143" s="142"/>
      <c r="Q143" s="142"/>
      <c r="R143" s="142"/>
      <c r="S143" s="142"/>
      <c r="T143" s="142"/>
      <c r="U143" s="142"/>
      <c r="V143" s="142"/>
      <c r="W143" s="142"/>
      <c r="X143" s="142"/>
    </row>
    <row r="144" spans="1:24" x14ac:dyDescent="0.25">
      <c r="A144" s="158"/>
      <c r="B144" s="142"/>
      <c r="C144" s="152"/>
      <c r="D144" s="142"/>
      <c r="E144" s="152"/>
      <c r="F144" s="142"/>
      <c r="G144" s="152"/>
      <c r="H144" s="142"/>
      <c r="I144" s="152"/>
      <c r="J144" s="142"/>
      <c r="K144" s="152"/>
      <c r="L144" s="142"/>
      <c r="M144" s="142"/>
      <c r="N144" s="142"/>
      <c r="O144" s="142"/>
      <c r="P144" s="142"/>
      <c r="Q144" s="142"/>
      <c r="R144" s="142"/>
      <c r="S144" s="142"/>
      <c r="T144" s="142"/>
      <c r="U144" s="142"/>
      <c r="V144" s="142"/>
      <c r="W144" s="142"/>
      <c r="X144" s="142"/>
    </row>
    <row r="145" spans="1:24" x14ac:dyDescent="0.25">
      <c r="A145" s="158"/>
      <c r="B145" s="142"/>
      <c r="C145" s="152"/>
      <c r="D145" s="142"/>
      <c r="E145" s="152"/>
      <c r="F145" s="142"/>
      <c r="G145" s="152"/>
      <c r="H145" s="142"/>
      <c r="I145" s="152"/>
      <c r="J145" s="142"/>
      <c r="K145" s="152"/>
      <c r="L145" s="142"/>
      <c r="M145" s="142"/>
      <c r="N145" s="142"/>
      <c r="O145" s="142"/>
      <c r="P145" s="142"/>
      <c r="Q145" s="142"/>
      <c r="R145" s="142"/>
      <c r="S145" s="142"/>
      <c r="T145" s="142"/>
      <c r="U145" s="142"/>
      <c r="V145" s="142"/>
      <c r="W145" s="142"/>
      <c r="X145" s="142"/>
    </row>
    <row r="146" spans="1:24" x14ac:dyDescent="0.25">
      <c r="A146" s="158"/>
      <c r="B146" s="142"/>
      <c r="C146" s="152"/>
      <c r="D146" s="142"/>
      <c r="E146" s="152"/>
      <c r="F146" s="142"/>
      <c r="G146" s="152"/>
      <c r="H146" s="142"/>
      <c r="I146" s="152"/>
      <c r="J146" s="142"/>
      <c r="K146" s="152"/>
      <c r="L146" s="142"/>
      <c r="M146" s="142"/>
      <c r="N146" s="142"/>
      <c r="O146" s="142"/>
      <c r="P146" s="142"/>
      <c r="Q146" s="142"/>
      <c r="R146" s="142"/>
      <c r="S146" s="142"/>
      <c r="T146" s="142"/>
      <c r="U146" s="142"/>
      <c r="V146" s="142"/>
      <c r="W146" s="142"/>
      <c r="X146" s="142"/>
    </row>
    <row r="147" spans="1:24" x14ac:dyDescent="0.25">
      <c r="A147" s="158"/>
      <c r="B147" s="142"/>
      <c r="C147" s="152"/>
      <c r="D147" s="142"/>
      <c r="E147" s="152"/>
      <c r="F147" s="142"/>
      <c r="G147" s="152"/>
      <c r="H147" s="142"/>
      <c r="I147" s="152"/>
      <c r="J147" s="142"/>
      <c r="K147" s="152"/>
      <c r="L147" s="142"/>
      <c r="M147" s="142"/>
      <c r="N147" s="142"/>
      <c r="O147" s="142"/>
      <c r="P147" s="142"/>
      <c r="Q147" s="142"/>
      <c r="R147" s="142"/>
      <c r="S147" s="142"/>
      <c r="T147" s="142"/>
      <c r="U147" s="142"/>
      <c r="V147" s="142"/>
      <c r="W147" s="142"/>
      <c r="X147" s="142"/>
    </row>
    <row r="148" spans="1:24" x14ac:dyDescent="0.25">
      <c r="A148" s="158"/>
      <c r="B148" s="142"/>
      <c r="C148" s="152"/>
      <c r="D148" s="142"/>
      <c r="E148" s="152"/>
      <c r="F148" s="142"/>
      <c r="G148" s="152"/>
      <c r="H148" s="142"/>
      <c r="I148" s="152"/>
      <c r="J148" s="142"/>
      <c r="K148" s="152"/>
      <c r="L148" s="142"/>
      <c r="M148" s="142"/>
      <c r="N148" s="142"/>
      <c r="O148" s="142"/>
      <c r="P148" s="142"/>
      <c r="Q148" s="142"/>
      <c r="R148" s="142"/>
      <c r="S148" s="142"/>
      <c r="T148" s="142"/>
      <c r="U148" s="142"/>
      <c r="V148" s="142"/>
      <c r="W148" s="142"/>
      <c r="X148" s="142"/>
    </row>
    <row r="149" spans="1:24" x14ac:dyDescent="0.25">
      <c r="A149" s="158"/>
      <c r="B149" s="142"/>
      <c r="C149" s="152"/>
      <c r="D149" s="142"/>
      <c r="E149" s="152"/>
      <c r="F149" s="142"/>
      <c r="G149" s="152"/>
      <c r="H149" s="142"/>
      <c r="I149" s="152"/>
      <c r="J149" s="142"/>
      <c r="K149" s="152"/>
      <c r="L149" s="142"/>
      <c r="M149" s="142"/>
      <c r="N149" s="142"/>
      <c r="O149" s="142"/>
      <c r="P149" s="142"/>
      <c r="Q149" s="142"/>
      <c r="R149" s="142"/>
      <c r="S149" s="142"/>
      <c r="T149" s="142"/>
      <c r="U149" s="142"/>
      <c r="V149" s="142"/>
      <c r="W149" s="142"/>
      <c r="X149" s="142"/>
    </row>
    <row r="150" spans="1:24" x14ac:dyDescent="0.25">
      <c r="A150" s="158"/>
      <c r="B150" s="142"/>
      <c r="C150" s="152"/>
      <c r="D150" s="142"/>
      <c r="E150" s="152"/>
      <c r="F150" s="142"/>
      <c r="G150" s="152"/>
      <c r="H150" s="142"/>
      <c r="I150" s="152"/>
      <c r="J150" s="142"/>
      <c r="K150" s="152"/>
      <c r="L150" s="142"/>
      <c r="M150" s="142"/>
      <c r="N150" s="142"/>
      <c r="O150" s="142"/>
      <c r="P150" s="142"/>
      <c r="Q150" s="142"/>
      <c r="R150" s="142"/>
      <c r="S150" s="142"/>
      <c r="T150" s="142"/>
      <c r="U150" s="142"/>
      <c r="V150" s="142"/>
      <c r="W150" s="142"/>
      <c r="X150" s="142"/>
    </row>
    <row r="151" spans="1:24" x14ac:dyDescent="0.25">
      <c r="A151" s="158"/>
      <c r="B151" s="142"/>
      <c r="C151" s="152"/>
      <c r="D151" s="142"/>
      <c r="E151" s="152"/>
      <c r="F151" s="142"/>
      <c r="G151" s="152"/>
      <c r="H151" s="142"/>
      <c r="I151" s="152"/>
      <c r="J151" s="142"/>
      <c r="K151" s="152"/>
      <c r="L151" s="142"/>
      <c r="M151" s="142"/>
      <c r="N151" s="142"/>
      <c r="O151" s="142"/>
      <c r="P151" s="142"/>
      <c r="Q151" s="142"/>
      <c r="R151" s="142"/>
      <c r="S151" s="142"/>
      <c r="T151" s="142"/>
      <c r="U151" s="142"/>
      <c r="V151" s="142"/>
      <c r="W151" s="142"/>
      <c r="X151" s="142"/>
    </row>
    <row r="152" spans="1:24" x14ac:dyDescent="0.25">
      <c r="A152" s="158"/>
      <c r="B152" s="142"/>
      <c r="C152" s="152"/>
      <c r="D152" s="142"/>
      <c r="E152" s="152"/>
      <c r="F152" s="142"/>
      <c r="G152" s="152"/>
      <c r="H152" s="142"/>
      <c r="I152" s="152"/>
      <c r="J152" s="142"/>
      <c r="K152" s="152"/>
      <c r="L152" s="142"/>
      <c r="M152" s="142"/>
      <c r="N152" s="142"/>
      <c r="O152" s="142"/>
      <c r="P152" s="142"/>
      <c r="Q152" s="142"/>
      <c r="R152" s="142"/>
      <c r="S152" s="142"/>
      <c r="T152" s="142"/>
      <c r="U152" s="142"/>
      <c r="V152" s="142"/>
      <c r="W152" s="142"/>
      <c r="X152" s="142"/>
    </row>
    <row r="153" spans="1:24" x14ac:dyDescent="0.25">
      <c r="A153" s="158"/>
      <c r="B153" s="142"/>
      <c r="C153" s="152"/>
      <c r="D153" s="142"/>
      <c r="E153" s="152"/>
      <c r="F153" s="142"/>
      <c r="G153" s="152"/>
      <c r="H153" s="142"/>
      <c r="I153" s="152"/>
      <c r="J153" s="142"/>
      <c r="K153" s="152"/>
      <c r="L153" s="142"/>
      <c r="M153" s="142"/>
      <c r="N153" s="142"/>
      <c r="O153" s="142"/>
      <c r="P153" s="142"/>
      <c r="Q153" s="142"/>
      <c r="R153" s="142"/>
      <c r="S153" s="142"/>
      <c r="T153" s="142"/>
      <c r="U153" s="142"/>
      <c r="V153" s="142"/>
      <c r="W153" s="142"/>
      <c r="X153" s="142"/>
    </row>
    <row r="154" spans="1:24" x14ac:dyDescent="0.25">
      <c r="A154" s="158"/>
      <c r="B154" s="142"/>
      <c r="C154" s="152"/>
      <c r="D154" s="142"/>
      <c r="E154" s="152"/>
      <c r="F154" s="142"/>
      <c r="G154" s="152"/>
      <c r="H154" s="142"/>
      <c r="I154" s="152"/>
      <c r="J154" s="142"/>
      <c r="K154" s="152"/>
      <c r="L154" s="142"/>
      <c r="M154" s="142"/>
      <c r="N154" s="142"/>
      <c r="O154" s="142"/>
      <c r="P154" s="142"/>
      <c r="Q154" s="142"/>
      <c r="R154" s="142"/>
      <c r="S154" s="142"/>
      <c r="T154" s="142"/>
      <c r="U154" s="142"/>
      <c r="V154" s="142"/>
      <c r="W154" s="142"/>
      <c r="X154" s="142"/>
    </row>
    <row r="155" spans="1:24" x14ac:dyDescent="0.25">
      <c r="A155" s="158"/>
      <c r="B155" s="142"/>
      <c r="C155" s="152"/>
      <c r="D155" s="142"/>
      <c r="E155" s="152"/>
      <c r="F155" s="142"/>
      <c r="G155" s="152"/>
      <c r="H155" s="142"/>
      <c r="I155" s="152"/>
      <c r="J155" s="142"/>
      <c r="K155" s="152"/>
      <c r="L155" s="142"/>
      <c r="M155" s="142"/>
      <c r="N155" s="142"/>
      <c r="O155" s="142"/>
      <c r="P155" s="142"/>
      <c r="Q155" s="142"/>
      <c r="R155" s="142"/>
      <c r="S155" s="142"/>
      <c r="T155" s="142"/>
      <c r="U155" s="142"/>
      <c r="V155" s="142"/>
      <c r="W155" s="142"/>
      <c r="X155" s="142"/>
    </row>
    <row r="156" spans="1:24" x14ac:dyDescent="0.25">
      <c r="A156" s="158"/>
      <c r="B156" s="142"/>
      <c r="C156" s="152"/>
      <c r="D156" s="142"/>
      <c r="E156" s="152"/>
      <c r="F156" s="142"/>
      <c r="G156" s="152"/>
      <c r="H156" s="142"/>
      <c r="I156" s="152"/>
      <c r="J156" s="142"/>
      <c r="K156" s="152"/>
      <c r="L156" s="142"/>
      <c r="M156" s="142"/>
      <c r="N156" s="142"/>
      <c r="O156" s="142"/>
      <c r="P156" s="142"/>
      <c r="Q156" s="142"/>
      <c r="R156" s="142"/>
      <c r="S156" s="142"/>
      <c r="T156" s="142"/>
      <c r="U156" s="142"/>
      <c r="V156" s="142"/>
      <c r="W156" s="142"/>
      <c r="X156" s="142"/>
    </row>
    <row r="157" spans="1:24" x14ac:dyDescent="0.25">
      <c r="A157" s="158"/>
      <c r="B157" s="142"/>
      <c r="C157" s="152"/>
      <c r="D157" s="142"/>
      <c r="E157" s="152"/>
      <c r="F157" s="142"/>
      <c r="G157" s="152"/>
      <c r="H157" s="142"/>
      <c r="I157" s="152"/>
      <c r="J157" s="142"/>
      <c r="K157" s="152"/>
      <c r="L157" s="142"/>
      <c r="M157" s="142"/>
      <c r="N157" s="142"/>
      <c r="O157" s="142"/>
      <c r="P157" s="142"/>
      <c r="Q157" s="142"/>
      <c r="R157" s="142"/>
      <c r="S157" s="142"/>
      <c r="T157" s="142"/>
      <c r="U157" s="142"/>
      <c r="V157" s="142"/>
      <c r="W157" s="142"/>
      <c r="X157" s="142"/>
    </row>
    <row r="158" spans="1:24" x14ac:dyDescent="0.25">
      <c r="A158" s="158"/>
      <c r="B158" s="142"/>
      <c r="C158" s="152"/>
      <c r="D158" s="142"/>
      <c r="E158" s="152"/>
      <c r="F158" s="142"/>
      <c r="G158" s="152"/>
      <c r="H158" s="142"/>
      <c r="I158" s="152"/>
      <c r="J158" s="142"/>
      <c r="K158" s="152"/>
      <c r="L158" s="142"/>
      <c r="M158" s="142"/>
      <c r="N158" s="142"/>
      <c r="O158" s="142"/>
      <c r="P158" s="142"/>
      <c r="Q158" s="142"/>
      <c r="R158" s="142"/>
      <c r="S158" s="142"/>
      <c r="T158" s="142"/>
      <c r="U158" s="142"/>
      <c r="V158" s="142"/>
      <c r="W158" s="142"/>
      <c r="X158" s="142"/>
    </row>
    <row r="159" spans="1:24" x14ac:dyDescent="0.25">
      <c r="A159" s="158"/>
      <c r="B159" s="142"/>
      <c r="C159" s="152"/>
      <c r="D159" s="142"/>
      <c r="E159" s="152"/>
      <c r="F159" s="142"/>
      <c r="G159" s="152"/>
      <c r="H159" s="142"/>
      <c r="I159" s="152"/>
      <c r="J159" s="142"/>
      <c r="K159" s="152"/>
      <c r="L159" s="142"/>
      <c r="M159" s="142"/>
      <c r="N159" s="142"/>
      <c r="O159" s="142"/>
      <c r="P159" s="142"/>
      <c r="Q159" s="142"/>
      <c r="R159" s="142"/>
      <c r="S159" s="142"/>
      <c r="T159" s="142"/>
      <c r="U159" s="142"/>
      <c r="V159" s="142"/>
      <c r="W159" s="142"/>
      <c r="X159" s="142"/>
    </row>
    <row r="160" spans="1:24" x14ac:dyDescent="0.25">
      <c r="A160" s="158"/>
      <c r="B160" s="142"/>
      <c r="C160" s="152"/>
      <c r="D160" s="142"/>
      <c r="E160" s="152"/>
      <c r="F160" s="142"/>
      <c r="G160" s="152"/>
      <c r="H160" s="142"/>
      <c r="I160" s="152"/>
      <c r="J160" s="142"/>
      <c r="K160" s="152"/>
      <c r="L160" s="142"/>
      <c r="M160" s="142"/>
      <c r="N160" s="142"/>
      <c r="O160" s="142"/>
      <c r="P160" s="142"/>
      <c r="Q160" s="142"/>
      <c r="R160" s="142"/>
      <c r="S160" s="142"/>
      <c r="T160" s="142"/>
      <c r="U160" s="142"/>
      <c r="V160" s="142"/>
      <c r="W160" s="142"/>
      <c r="X160" s="142"/>
    </row>
    <row r="161" spans="1:24" x14ac:dyDescent="0.25">
      <c r="A161" s="158"/>
      <c r="B161" s="142"/>
      <c r="C161" s="152"/>
      <c r="D161" s="142"/>
      <c r="E161" s="152"/>
      <c r="F161" s="142"/>
      <c r="G161" s="152"/>
      <c r="H161" s="142"/>
      <c r="I161" s="152"/>
      <c r="J161" s="142"/>
      <c r="K161" s="152"/>
      <c r="L161" s="142"/>
      <c r="M161" s="142"/>
      <c r="N161" s="142"/>
      <c r="O161" s="142"/>
      <c r="P161" s="142"/>
      <c r="Q161" s="142"/>
      <c r="R161" s="142"/>
      <c r="S161" s="142"/>
      <c r="T161" s="142"/>
      <c r="U161" s="142"/>
      <c r="V161" s="142"/>
      <c r="W161" s="142"/>
      <c r="X161" s="142"/>
    </row>
    <row r="162" spans="1:24" x14ac:dyDescent="0.25">
      <c r="A162" s="158"/>
      <c r="B162" s="142"/>
      <c r="C162" s="152"/>
      <c r="D162" s="142"/>
      <c r="E162" s="152"/>
      <c r="F162" s="142"/>
      <c r="G162" s="152"/>
      <c r="H162" s="142"/>
      <c r="I162" s="152"/>
      <c r="J162" s="142"/>
      <c r="K162" s="152"/>
      <c r="L162" s="142"/>
      <c r="M162" s="142"/>
      <c r="N162" s="142"/>
      <c r="O162" s="142"/>
      <c r="P162" s="142"/>
      <c r="Q162" s="142"/>
      <c r="R162" s="142"/>
      <c r="S162" s="142"/>
      <c r="T162" s="142"/>
      <c r="U162" s="142"/>
      <c r="V162" s="142"/>
      <c r="W162" s="142"/>
      <c r="X162" s="142"/>
    </row>
    <row r="163" spans="1:24" x14ac:dyDescent="0.25">
      <c r="A163" s="158"/>
      <c r="B163" s="142"/>
      <c r="C163" s="152"/>
      <c r="D163" s="142"/>
      <c r="E163" s="152"/>
      <c r="F163" s="142"/>
      <c r="G163" s="152"/>
      <c r="H163" s="142"/>
      <c r="I163" s="152"/>
      <c r="J163" s="142"/>
      <c r="K163" s="152"/>
      <c r="L163" s="142"/>
      <c r="M163" s="142"/>
      <c r="N163" s="142"/>
      <c r="O163" s="142"/>
      <c r="P163" s="142"/>
      <c r="Q163" s="142"/>
      <c r="R163" s="142"/>
      <c r="S163" s="142"/>
      <c r="T163" s="142"/>
      <c r="U163" s="142"/>
      <c r="V163" s="142"/>
      <c r="W163" s="142"/>
      <c r="X163" s="142"/>
    </row>
    <row r="164" spans="1:24" x14ac:dyDescent="0.25">
      <c r="A164" s="158"/>
      <c r="B164" s="142"/>
      <c r="C164" s="152"/>
      <c r="D164" s="142"/>
      <c r="E164" s="152"/>
      <c r="F164" s="142"/>
      <c r="G164" s="152"/>
      <c r="H164" s="142"/>
      <c r="I164" s="152"/>
      <c r="J164" s="142"/>
      <c r="K164" s="152"/>
      <c r="L164" s="142"/>
      <c r="M164" s="142"/>
      <c r="N164" s="142"/>
      <c r="O164" s="142"/>
      <c r="P164" s="142"/>
      <c r="Q164" s="142"/>
      <c r="R164" s="142"/>
      <c r="S164" s="142"/>
      <c r="T164" s="142"/>
      <c r="U164" s="142"/>
      <c r="V164" s="142"/>
      <c r="W164" s="142"/>
      <c r="X164" s="142"/>
    </row>
    <row r="165" spans="1:24" x14ac:dyDescent="0.25">
      <c r="A165" s="158"/>
      <c r="B165" s="142"/>
      <c r="C165" s="152"/>
      <c r="D165" s="142"/>
      <c r="E165" s="152"/>
      <c r="F165" s="142"/>
      <c r="G165" s="152"/>
      <c r="H165" s="142"/>
      <c r="I165" s="152"/>
      <c r="J165" s="142"/>
      <c r="K165" s="152"/>
      <c r="L165" s="142"/>
      <c r="M165" s="142"/>
      <c r="N165" s="142"/>
      <c r="O165" s="142"/>
      <c r="P165" s="142"/>
      <c r="Q165" s="142"/>
      <c r="R165" s="142"/>
      <c r="S165" s="142"/>
      <c r="T165" s="142"/>
      <c r="U165" s="142"/>
      <c r="V165" s="142"/>
      <c r="W165" s="142"/>
      <c r="X165" s="142"/>
    </row>
    <row r="166" spans="1:24" x14ac:dyDescent="0.25">
      <c r="A166" s="158"/>
      <c r="B166" s="142"/>
      <c r="C166" s="152"/>
      <c r="D166" s="142"/>
      <c r="E166" s="152"/>
      <c r="F166" s="142"/>
      <c r="G166" s="152"/>
      <c r="H166" s="142"/>
      <c r="I166" s="152"/>
      <c r="J166" s="142"/>
      <c r="K166" s="152"/>
      <c r="L166" s="142"/>
      <c r="M166" s="142"/>
      <c r="N166" s="142"/>
      <c r="O166" s="142"/>
      <c r="P166" s="142"/>
      <c r="Q166" s="142"/>
      <c r="R166" s="142"/>
      <c r="S166" s="142"/>
      <c r="T166" s="142"/>
      <c r="U166" s="142"/>
      <c r="V166" s="142"/>
      <c r="W166" s="142"/>
      <c r="X166" s="142"/>
    </row>
    <row r="167" spans="1:24" x14ac:dyDescent="0.25">
      <c r="A167" s="158"/>
      <c r="B167" s="142"/>
      <c r="C167" s="152"/>
      <c r="D167" s="142"/>
      <c r="E167" s="152"/>
      <c r="F167" s="142"/>
      <c r="G167" s="152"/>
      <c r="H167" s="142"/>
      <c r="I167" s="152"/>
      <c r="J167" s="142"/>
      <c r="K167" s="152"/>
      <c r="L167" s="142"/>
      <c r="M167" s="142"/>
      <c r="N167" s="142"/>
      <c r="O167" s="142"/>
      <c r="P167" s="142"/>
      <c r="Q167" s="142"/>
      <c r="R167" s="142"/>
      <c r="S167" s="142"/>
      <c r="T167" s="142"/>
      <c r="U167" s="142"/>
      <c r="V167" s="142"/>
      <c r="W167" s="142"/>
      <c r="X167" s="142"/>
    </row>
    <row r="168" spans="1:24" x14ac:dyDescent="0.25">
      <c r="A168" s="158"/>
      <c r="B168" s="142"/>
      <c r="C168" s="152"/>
      <c r="D168" s="142"/>
      <c r="E168" s="152"/>
      <c r="F168" s="142"/>
      <c r="G168" s="152"/>
      <c r="H168" s="142"/>
      <c r="I168" s="152"/>
      <c r="J168" s="142"/>
      <c r="K168" s="152"/>
      <c r="L168" s="142"/>
      <c r="M168" s="142"/>
      <c r="N168" s="142"/>
      <c r="O168" s="142"/>
      <c r="P168" s="142"/>
      <c r="Q168" s="142"/>
      <c r="R168" s="142"/>
      <c r="S168" s="142"/>
      <c r="T168" s="142"/>
      <c r="U168" s="142"/>
      <c r="V168" s="142"/>
      <c r="W168" s="142"/>
      <c r="X168" s="142"/>
    </row>
    <row r="169" spans="1:24" x14ac:dyDescent="0.25">
      <c r="A169" s="158"/>
      <c r="B169" s="142"/>
      <c r="C169" s="152"/>
      <c r="D169" s="142"/>
      <c r="E169" s="152"/>
      <c r="F169" s="142"/>
      <c r="G169" s="152"/>
      <c r="H169" s="142"/>
      <c r="I169" s="152"/>
      <c r="J169" s="142"/>
      <c r="K169" s="152"/>
      <c r="L169" s="142"/>
      <c r="M169" s="142"/>
      <c r="N169" s="142"/>
      <c r="O169" s="142"/>
      <c r="P169" s="142"/>
      <c r="Q169" s="142"/>
      <c r="R169" s="142"/>
      <c r="S169" s="142"/>
      <c r="T169" s="142"/>
      <c r="U169" s="142"/>
      <c r="V169" s="142"/>
      <c r="W169" s="142"/>
      <c r="X169" s="142"/>
    </row>
    <row r="170" spans="1:24" x14ac:dyDescent="0.25">
      <c r="A170" s="158"/>
      <c r="B170" s="142"/>
      <c r="C170" s="152"/>
      <c r="D170" s="142"/>
      <c r="E170" s="152"/>
      <c r="F170" s="142"/>
      <c r="G170" s="152"/>
      <c r="H170" s="142"/>
      <c r="I170" s="152"/>
      <c r="J170" s="142"/>
      <c r="K170" s="152"/>
      <c r="L170" s="142"/>
      <c r="M170" s="142"/>
      <c r="N170" s="142"/>
      <c r="O170" s="142"/>
      <c r="P170" s="142"/>
      <c r="Q170" s="142"/>
      <c r="R170" s="142"/>
      <c r="S170" s="142"/>
      <c r="T170" s="142"/>
      <c r="U170" s="142"/>
      <c r="V170" s="142"/>
      <c r="W170" s="142"/>
      <c r="X170" s="142"/>
    </row>
    <row r="171" spans="1:24" x14ac:dyDescent="0.25">
      <c r="A171" s="158"/>
      <c r="B171" s="142"/>
      <c r="C171" s="152"/>
      <c r="D171" s="142"/>
      <c r="E171" s="152"/>
      <c r="F171" s="142"/>
      <c r="G171" s="152"/>
      <c r="H171" s="142"/>
      <c r="I171" s="152"/>
      <c r="J171" s="142"/>
      <c r="K171" s="152"/>
      <c r="L171" s="142"/>
      <c r="M171" s="142"/>
      <c r="N171" s="142"/>
      <c r="O171" s="142"/>
      <c r="P171" s="142"/>
      <c r="Q171" s="142"/>
      <c r="R171" s="142"/>
      <c r="S171" s="142"/>
      <c r="T171" s="142"/>
      <c r="U171" s="142"/>
      <c r="V171" s="142"/>
      <c r="W171" s="142"/>
      <c r="X171" s="142"/>
    </row>
    <row r="172" spans="1:24" x14ac:dyDescent="0.25">
      <c r="A172" s="158"/>
      <c r="B172" s="142"/>
      <c r="C172" s="152"/>
      <c r="D172" s="142"/>
      <c r="E172" s="152"/>
      <c r="F172" s="142"/>
      <c r="G172" s="152"/>
      <c r="H172" s="142"/>
      <c r="I172" s="152"/>
      <c r="J172" s="142"/>
      <c r="K172" s="152"/>
      <c r="L172" s="142"/>
      <c r="M172" s="142"/>
      <c r="N172" s="142"/>
      <c r="O172" s="142"/>
      <c r="P172" s="142"/>
      <c r="Q172" s="142"/>
      <c r="R172" s="142"/>
      <c r="S172" s="142"/>
      <c r="T172" s="142"/>
      <c r="U172" s="142"/>
      <c r="V172" s="142"/>
      <c r="W172" s="142"/>
      <c r="X172" s="142"/>
    </row>
    <row r="173" spans="1:24" x14ac:dyDescent="0.25">
      <c r="A173" s="158"/>
      <c r="B173" s="142"/>
      <c r="C173" s="152"/>
      <c r="D173" s="142"/>
      <c r="E173" s="152"/>
      <c r="F173" s="142"/>
      <c r="G173" s="152"/>
      <c r="H173" s="142"/>
      <c r="I173" s="152"/>
      <c r="J173" s="142"/>
      <c r="K173" s="152"/>
      <c r="L173" s="142"/>
      <c r="M173" s="142"/>
      <c r="N173" s="142"/>
      <c r="O173" s="142"/>
      <c r="P173" s="142"/>
      <c r="Q173" s="142"/>
      <c r="R173" s="142"/>
      <c r="S173" s="142"/>
      <c r="T173" s="142"/>
      <c r="U173" s="142"/>
      <c r="V173" s="142"/>
      <c r="W173" s="142"/>
      <c r="X173" s="142"/>
    </row>
    <row r="174" spans="1:24" x14ac:dyDescent="0.25">
      <c r="A174" s="158"/>
      <c r="B174" s="142"/>
      <c r="C174" s="152"/>
      <c r="D174" s="142"/>
      <c r="E174" s="152"/>
      <c r="F174" s="142"/>
      <c r="G174" s="152"/>
      <c r="H174" s="142"/>
      <c r="I174" s="152"/>
      <c r="J174" s="142"/>
      <c r="K174" s="152"/>
      <c r="L174" s="142"/>
      <c r="M174" s="142"/>
      <c r="N174" s="142"/>
      <c r="O174" s="142"/>
      <c r="P174" s="142"/>
      <c r="Q174" s="142"/>
      <c r="R174" s="142"/>
      <c r="S174" s="142"/>
      <c r="T174" s="142"/>
      <c r="U174" s="142"/>
      <c r="V174" s="142"/>
      <c r="W174" s="142"/>
      <c r="X174" s="142"/>
    </row>
    <row r="175" spans="1:24" x14ac:dyDescent="0.25">
      <c r="A175" s="158"/>
      <c r="B175" s="142"/>
      <c r="C175" s="152"/>
      <c r="D175" s="142"/>
      <c r="E175" s="152"/>
      <c r="F175" s="142"/>
      <c r="G175" s="152"/>
      <c r="H175" s="142"/>
      <c r="I175" s="152"/>
      <c r="J175" s="142"/>
      <c r="K175" s="152"/>
      <c r="L175" s="142"/>
      <c r="M175" s="142"/>
      <c r="N175" s="142"/>
      <c r="O175" s="142"/>
      <c r="P175" s="142"/>
      <c r="Q175" s="142"/>
      <c r="R175" s="142"/>
      <c r="S175" s="142"/>
      <c r="T175" s="142"/>
      <c r="U175" s="142"/>
      <c r="V175" s="142"/>
      <c r="W175" s="142"/>
      <c r="X175" s="142"/>
    </row>
    <row r="176" spans="1:24" x14ac:dyDescent="0.25">
      <c r="A176" s="158"/>
      <c r="B176" s="142"/>
      <c r="C176" s="152"/>
      <c r="D176" s="142"/>
      <c r="E176" s="152"/>
      <c r="F176" s="142"/>
      <c r="G176" s="152"/>
      <c r="H176" s="142"/>
      <c r="I176" s="152"/>
      <c r="J176" s="142"/>
      <c r="K176" s="152"/>
      <c r="L176" s="142"/>
      <c r="M176" s="142"/>
      <c r="N176" s="142"/>
      <c r="O176" s="142"/>
      <c r="P176" s="142"/>
      <c r="Q176" s="142"/>
      <c r="R176" s="142"/>
      <c r="S176" s="142"/>
      <c r="T176" s="142"/>
      <c r="U176" s="142"/>
      <c r="V176" s="142"/>
      <c r="W176" s="142"/>
      <c r="X176" s="142"/>
    </row>
    <row r="177" spans="1:24" x14ac:dyDescent="0.25">
      <c r="A177" s="158"/>
      <c r="B177" s="142"/>
      <c r="C177" s="152"/>
      <c r="D177" s="142"/>
      <c r="E177" s="152"/>
      <c r="F177" s="142"/>
      <c r="G177" s="152"/>
      <c r="H177" s="142"/>
      <c r="I177" s="152"/>
      <c r="J177" s="142"/>
      <c r="K177" s="152"/>
      <c r="L177" s="142"/>
      <c r="M177" s="142"/>
      <c r="N177" s="142"/>
      <c r="O177" s="142"/>
      <c r="P177" s="142"/>
      <c r="Q177" s="142"/>
      <c r="R177" s="142"/>
      <c r="S177" s="142"/>
      <c r="T177" s="142"/>
      <c r="U177" s="142"/>
      <c r="V177" s="142"/>
      <c r="W177" s="142"/>
      <c r="X177" s="142"/>
    </row>
    <row r="178" spans="1:24" x14ac:dyDescent="0.25">
      <c r="A178" s="158"/>
      <c r="B178" s="142"/>
      <c r="C178" s="152"/>
      <c r="D178" s="142"/>
      <c r="E178" s="152"/>
      <c r="F178" s="142"/>
      <c r="G178" s="152"/>
      <c r="H178" s="142"/>
      <c r="I178" s="152"/>
      <c r="J178" s="142"/>
      <c r="K178" s="152"/>
      <c r="L178" s="142"/>
      <c r="M178" s="142"/>
      <c r="N178" s="142"/>
      <c r="O178" s="142"/>
      <c r="P178" s="142"/>
      <c r="Q178" s="142"/>
      <c r="R178" s="142"/>
      <c r="S178" s="142"/>
      <c r="T178" s="142"/>
      <c r="U178" s="142"/>
      <c r="V178" s="142"/>
      <c r="W178" s="142"/>
      <c r="X178" s="142"/>
    </row>
    <row r="179" spans="1:24" x14ac:dyDescent="0.25">
      <c r="A179" s="158"/>
      <c r="B179" s="142"/>
      <c r="C179" s="152"/>
      <c r="D179" s="142"/>
      <c r="E179" s="152"/>
      <c r="F179" s="142"/>
      <c r="G179" s="152"/>
      <c r="H179" s="142"/>
      <c r="I179" s="152"/>
      <c r="J179" s="142"/>
      <c r="K179" s="152"/>
      <c r="L179" s="142"/>
      <c r="M179" s="142"/>
      <c r="N179" s="142"/>
      <c r="O179" s="142"/>
      <c r="P179" s="142"/>
      <c r="Q179" s="142"/>
      <c r="R179" s="142"/>
      <c r="S179" s="142"/>
      <c r="T179" s="142"/>
      <c r="U179" s="142"/>
      <c r="V179" s="142"/>
      <c r="W179" s="142"/>
      <c r="X179" s="142"/>
    </row>
    <row r="180" spans="1:24" x14ac:dyDescent="0.25">
      <c r="A180" s="158"/>
      <c r="B180" s="142"/>
      <c r="C180" s="152"/>
      <c r="D180" s="142"/>
      <c r="E180" s="152"/>
      <c r="F180" s="142"/>
      <c r="G180" s="152"/>
      <c r="H180" s="142"/>
      <c r="I180" s="152"/>
      <c r="J180" s="142"/>
      <c r="K180" s="152"/>
      <c r="L180" s="142"/>
      <c r="M180" s="142"/>
      <c r="N180" s="142"/>
      <c r="O180" s="142"/>
      <c r="P180" s="142"/>
      <c r="Q180" s="142"/>
      <c r="R180" s="142"/>
      <c r="S180" s="142"/>
      <c r="T180" s="142"/>
      <c r="U180" s="142"/>
      <c r="V180" s="142"/>
      <c r="W180" s="142"/>
      <c r="X180" s="142"/>
    </row>
    <row r="181" spans="1:24" x14ac:dyDescent="0.25">
      <c r="A181" s="158"/>
      <c r="B181" s="142"/>
      <c r="C181" s="152"/>
      <c r="D181" s="142"/>
      <c r="E181" s="152"/>
      <c r="F181" s="142"/>
      <c r="G181" s="152"/>
      <c r="H181" s="142"/>
      <c r="I181" s="152"/>
      <c r="J181" s="142"/>
      <c r="K181" s="152"/>
      <c r="L181" s="142"/>
      <c r="M181" s="142"/>
      <c r="N181" s="142"/>
      <c r="O181" s="142"/>
      <c r="P181" s="142"/>
      <c r="Q181" s="142"/>
      <c r="R181" s="142"/>
      <c r="S181" s="142"/>
      <c r="T181" s="142"/>
      <c r="U181" s="142"/>
      <c r="V181" s="142"/>
      <c r="W181" s="142"/>
      <c r="X181" s="142"/>
    </row>
    <row r="182" spans="1:24" x14ac:dyDescent="0.25">
      <c r="A182" s="158"/>
      <c r="B182" s="142"/>
      <c r="C182" s="152"/>
      <c r="D182" s="142"/>
      <c r="E182" s="152"/>
      <c r="F182" s="142"/>
      <c r="G182" s="152"/>
      <c r="H182" s="142"/>
      <c r="I182" s="152"/>
      <c r="J182" s="142"/>
      <c r="K182" s="152"/>
      <c r="L182" s="142"/>
      <c r="M182" s="142"/>
      <c r="N182" s="142"/>
      <c r="O182" s="142"/>
      <c r="P182" s="142"/>
      <c r="Q182" s="142"/>
      <c r="R182" s="142"/>
      <c r="S182" s="142"/>
      <c r="T182" s="142"/>
      <c r="U182" s="142"/>
      <c r="V182" s="142"/>
      <c r="W182" s="142"/>
      <c r="X182" s="142"/>
    </row>
    <row r="183" spans="1:24" x14ac:dyDescent="0.25">
      <c r="A183" s="158"/>
      <c r="B183" s="142"/>
      <c r="C183" s="152"/>
      <c r="D183" s="142"/>
      <c r="E183" s="152"/>
      <c r="F183" s="142"/>
      <c r="G183" s="152"/>
      <c r="H183" s="142"/>
      <c r="I183" s="152"/>
      <c r="J183" s="142"/>
      <c r="K183" s="152"/>
      <c r="L183" s="142"/>
      <c r="M183" s="142"/>
      <c r="N183" s="142"/>
      <c r="O183" s="142"/>
      <c r="P183" s="142"/>
      <c r="Q183" s="142"/>
      <c r="R183" s="142"/>
      <c r="S183" s="142"/>
      <c r="T183" s="142"/>
      <c r="U183" s="142"/>
      <c r="V183" s="142"/>
      <c r="W183" s="142"/>
      <c r="X183" s="142"/>
    </row>
    <row r="184" spans="1:24" x14ac:dyDescent="0.25">
      <c r="A184" s="158"/>
      <c r="B184" s="142"/>
      <c r="C184" s="152"/>
      <c r="D184" s="142"/>
      <c r="E184" s="152"/>
      <c r="F184" s="142"/>
      <c r="G184" s="152"/>
      <c r="H184" s="142"/>
      <c r="I184" s="152"/>
      <c r="J184" s="142"/>
      <c r="K184" s="152"/>
      <c r="L184" s="142"/>
      <c r="M184" s="142"/>
      <c r="N184" s="142"/>
      <c r="O184" s="142"/>
      <c r="P184" s="142"/>
      <c r="Q184" s="142"/>
      <c r="R184" s="142"/>
      <c r="S184" s="142"/>
      <c r="T184" s="142"/>
      <c r="U184" s="142"/>
      <c r="V184" s="142"/>
      <c r="W184" s="142"/>
      <c r="X184" s="142"/>
    </row>
    <row r="185" spans="1:24" x14ac:dyDescent="0.25">
      <c r="A185" s="158"/>
      <c r="B185" s="142"/>
      <c r="C185" s="152"/>
      <c r="D185" s="142"/>
      <c r="E185" s="152"/>
      <c r="F185" s="142"/>
      <c r="G185" s="152"/>
      <c r="H185" s="142"/>
      <c r="I185" s="152"/>
      <c r="J185" s="142"/>
      <c r="K185" s="152"/>
      <c r="L185" s="142"/>
      <c r="M185" s="142"/>
      <c r="N185" s="142"/>
      <c r="O185" s="142"/>
      <c r="P185" s="142"/>
      <c r="Q185" s="142"/>
      <c r="R185" s="142"/>
      <c r="S185" s="142"/>
      <c r="T185" s="142"/>
      <c r="U185" s="142"/>
      <c r="V185" s="142"/>
      <c r="W185" s="142"/>
      <c r="X185" s="142"/>
    </row>
    <row r="186" spans="1:24" x14ac:dyDescent="0.25">
      <c r="A186" s="158"/>
      <c r="B186" s="142"/>
      <c r="C186" s="152"/>
      <c r="D186" s="142"/>
      <c r="E186" s="152"/>
      <c r="F186" s="142"/>
      <c r="G186" s="152"/>
      <c r="H186" s="142"/>
      <c r="I186" s="152"/>
      <c r="J186" s="142"/>
      <c r="K186" s="152"/>
      <c r="L186" s="142"/>
      <c r="M186" s="142"/>
      <c r="N186" s="142"/>
      <c r="O186" s="142"/>
      <c r="P186" s="142"/>
      <c r="Q186" s="142"/>
      <c r="R186" s="142"/>
      <c r="S186" s="142"/>
      <c r="T186" s="142"/>
      <c r="U186" s="142"/>
      <c r="V186" s="142"/>
      <c r="W186" s="142"/>
      <c r="X186" s="142"/>
    </row>
    <row r="187" spans="1:24" x14ac:dyDescent="0.25">
      <c r="A187" s="158"/>
      <c r="B187" s="142"/>
      <c r="C187" s="152"/>
      <c r="D187" s="142"/>
      <c r="E187" s="152"/>
      <c r="F187" s="142"/>
      <c r="G187" s="152"/>
      <c r="H187" s="142"/>
      <c r="I187" s="152"/>
      <c r="J187" s="142"/>
      <c r="K187" s="152"/>
      <c r="L187" s="142"/>
      <c r="M187" s="142"/>
      <c r="N187" s="142"/>
      <c r="O187" s="142"/>
      <c r="P187" s="142"/>
      <c r="Q187" s="142"/>
      <c r="R187" s="142"/>
      <c r="S187" s="142"/>
      <c r="T187" s="142"/>
      <c r="U187" s="142"/>
      <c r="V187" s="142"/>
      <c r="W187" s="142"/>
      <c r="X187" s="142"/>
    </row>
    <row r="188" spans="1:24" x14ac:dyDescent="0.25">
      <c r="A188" s="158"/>
      <c r="B188" s="142"/>
      <c r="C188" s="152"/>
      <c r="D188" s="142"/>
      <c r="E188" s="152"/>
      <c r="F188" s="142"/>
      <c r="G188" s="152"/>
      <c r="H188" s="142"/>
      <c r="I188" s="152"/>
      <c r="J188" s="142"/>
      <c r="K188" s="152"/>
      <c r="L188" s="142"/>
      <c r="M188" s="142"/>
      <c r="N188" s="142"/>
      <c r="O188" s="142"/>
      <c r="P188" s="142"/>
      <c r="Q188" s="142"/>
      <c r="R188" s="142"/>
      <c r="S188" s="142"/>
      <c r="T188" s="142"/>
      <c r="U188" s="142"/>
      <c r="V188" s="142"/>
      <c r="W188" s="142"/>
      <c r="X188" s="142"/>
    </row>
    <row r="189" spans="1:24" x14ac:dyDescent="0.25">
      <c r="A189" s="158"/>
      <c r="B189" s="142"/>
      <c r="C189" s="152"/>
      <c r="D189" s="142"/>
      <c r="E189" s="152"/>
      <c r="F189" s="142"/>
      <c r="G189" s="152"/>
      <c r="H189" s="142"/>
      <c r="I189" s="152"/>
      <c r="J189" s="142"/>
      <c r="K189" s="152"/>
      <c r="L189" s="142"/>
      <c r="M189" s="142"/>
      <c r="N189" s="142"/>
      <c r="O189" s="142"/>
      <c r="P189" s="142"/>
      <c r="Q189" s="142"/>
      <c r="R189" s="142"/>
      <c r="S189" s="142"/>
      <c r="T189" s="142"/>
      <c r="U189" s="142"/>
      <c r="V189" s="142"/>
      <c r="W189" s="142"/>
      <c r="X189" s="142"/>
    </row>
    <row r="190" spans="1:24" x14ac:dyDescent="0.25">
      <c r="A190" s="158"/>
      <c r="B190" s="142"/>
      <c r="C190" s="152"/>
      <c r="D190" s="142"/>
      <c r="E190" s="152"/>
      <c r="F190" s="142"/>
      <c r="G190" s="152"/>
      <c r="H190" s="142"/>
      <c r="I190" s="152"/>
      <c r="J190" s="142"/>
      <c r="K190" s="152"/>
      <c r="L190" s="142"/>
      <c r="M190" s="142"/>
      <c r="N190" s="142"/>
      <c r="O190" s="142"/>
      <c r="P190" s="142"/>
      <c r="Q190" s="142"/>
      <c r="R190" s="142"/>
      <c r="S190" s="142"/>
      <c r="T190" s="142"/>
      <c r="U190" s="142"/>
      <c r="V190" s="142"/>
      <c r="W190" s="142"/>
      <c r="X190" s="142"/>
    </row>
    <row r="191" spans="1:24" x14ac:dyDescent="0.25">
      <c r="A191" s="158"/>
      <c r="B191" s="142"/>
      <c r="C191" s="152"/>
      <c r="D191" s="142"/>
      <c r="E191" s="152"/>
      <c r="F191" s="142"/>
      <c r="G191" s="152"/>
      <c r="H191" s="142"/>
      <c r="I191" s="152"/>
      <c r="J191" s="142"/>
      <c r="K191" s="152"/>
      <c r="L191" s="142"/>
      <c r="M191" s="142"/>
      <c r="N191" s="142"/>
      <c r="O191" s="142"/>
      <c r="P191" s="142"/>
      <c r="Q191" s="142"/>
      <c r="R191" s="142"/>
      <c r="S191" s="142"/>
      <c r="T191" s="142"/>
      <c r="U191" s="142"/>
      <c r="V191" s="142"/>
      <c r="W191" s="142"/>
      <c r="X191" s="142"/>
    </row>
    <row r="192" spans="1:24" x14ac:dyDescent="0.25">
      <c r="A192" s="158"/>
      <c r="B192" s="142"/>
      <c r="C192" s="152"/>
      <c r="D192" s="142"/>
      <c r="E192" s="152"/>
      <c r="F192" s="142"/>
      <c r="G192" s="152"/>
      <c r="H192" s="142"/>
      <c r="I192" s="152"/>
      <c r="J192" s="142"/>
      <c r="K192" s="152"/>
      <c r="L192" s="142"/>
      <c r="M192" s="142"/>
      <c r="N192" s="142"/>
      <c r="O192" s="142"/>
      <c r="P192" s="142"/>
      <c r="Q192" s="142"/>
      <c r="R192" s="142"/>
      <c r="S192" s="142"/>
      <c r="T192" s="142"/>
      <c r="U192" s="142"/>
      <c r="V192" s="142"/>
      <c r="W192" s="142"/>
      <c r="X192" s="142"/>
    </row>
    <row r="193" spans="1:24" x14ac:dyDescent="0.25">
      <c r="A193" s="158"/>
      <c r="B193" s="142"/>
      <c r="C193" s="152"/>
      <c r="D193" s="142"/>
      <c r="E193" s="152"/>
      <c r="F193" s="142"/>
      <c r="G193" s="152"/>
      <c r="H193" s="142"/>
      <c r="I193" s="152"/>
      <c r="J193" s="142"/>
      <c r="K193" s="152"/>
      <c r="L193" s="142"/>
      <c r="M193" s="142"/>
      <c r="N193" s="142"/>
      <c r="O193" s="142"/>
      <c r="P193" s="142"/>
      <c r="Q193" s="142"/>
      <c r="R193" s="142"/>
      <c r="S193" s="142"/>
      <c r="T193" s="142"/>
      <c r="U193" s="142"/>
      <c r="V193" s="142"/>
      <c r="W193" s="142"/>
      <c r="X193" s="142"/>
    </row>
    <row r="194" spans="1:24" x14ac:dyDescent="0.25">
      <c r="A194" s="158"/>
      <c r="B194" s="142"/>
      <c r="C194" s="152"/>
      <c r="D194" s="142"/>
      <c r="E194" s="152"/>
      <c r="F194" s="142"/>
      <c r="G194" s="152"/>
      <c r="H194" s="142"/>
      <c r="I194" s="152"/>
      <c r="J194" s="142"/>
      <c r="K194" s="152"/>
      <c r="L194" s="142"/>
      <c r="M194" s="142"/>
      <c r="N194" s="142"/>
      <c r="O194" s="142"/>
      <c r="P194" s="142"/>
      <c r="Q194" s="142"/>
      <c r="R194" s="142"/>
      <c r="S194" s="142"/>
      <c r="T194" s="142"/>
      <c r="U194" s="142"/>
      <c r="V194" s="142"/>
      <c r="W194" s="142"/>
      <c r="X194" s="142"/>
    </row>
    <row r="195" spans="1:24" x14ac:dyDescent="0.25">
      <c r="A195" s="158"/>
      <c r="B195" s="142"/>
      <c r="C195" s="152"/>
      <c r="D195" s="142"/>
      <c r="E195" s="152"/>
      <c r="F195" s="142"/>
      <c r="G195" s="152"/>
      <c r="H195" s="142"/>
      <c r="I195" s="152"/>
      <c r="J195" s="142"/>
      <c r="K195" s="152"/>
      <c r="L195" s="142"/>
      <c r="M195" s="142"/>
      <c r="N195" s="142"/>
      <c r="O195" s="142"/>
      <c r="P195" s="142"/>
      <c r="Q195" s="142"/>
      <c r="R195" s="142"/>
      <c r="S195" s="142"/>
      <c r="T195" s="142"/>
      <c r="U195" s="142"/>
      <c r="V195" s="142"/>
      <c r="W195" s="142"/>
      <c r="X195" s="142"/>
    </row>
    <row r="196" spans="1:24" x14ac:dyDescent="0.25">
      <c r="A196" s="158"/>
      <c r="B196" s="142"/>
      <c r="C196" s="152"/>
      <c r="D196" s="142"/>
      <c r="E196" s="152"/>
      <c r="F196" s="142"/>
      <c r="G196" s="152"/>
      <c r="H196" s="142"/>
      <c r="I196" s="152"/>
      <c r="J196" s="142"/>
      <c r="K196" s="152"/>
      <c r="L196" s="142"/>
      <c r="M196" s="142"/>
      <c r="N196" s="142"/>
      <c r="O196" s="142"/>
      <c r="P196" s="142"/>
      <c r="Q196" s="142"/>
      <c r="R196" s="142"/>
      <c r="S196" s="142"/>
      <c r="T196" s="142"/>
      <c r="U196" s="142"/>
      <c r="V196" s="142"/>
      <c r="W196" s="142"/>
      <c r="X196" s="142"/>
    </row>
    <row r="197" spans="1:24" x14ac:dyDescent="0.25">
      <c r="A197" s="158"/>
      <c r="B197" s="142"/>
      <c r="C197" s="152"/>
      <c r="D197" s="142"/>
      <c r="E197" s="152"/>
      <c r="F197" s="142"/>
      <c r="G197" s="152"/>
      <c r="H197" s="142"/>
      <c r="I197" s="152"/>
      <c r="J197" s="142"/>
      <c r="K197" s="152"/>
      <c r="L197" s="142"/>
      <c r="M197" s="142"/>
      <c r="N197" s="142"/>
      <c r="O197" s="142"/>
      <c r="P197" s="142"/>
      <c r="Q197" s="142"/>
      <c r="R197" s="142"/>
      <c r="S197" s="142"/>
      <c r="T197" s="142"/>
      <c r="U197" s="142"/>
      <c r="V197" s="142"/>
      <c r="W197" s="142"/>
      <c r="X197" s="142"/>
    </row>
    <row r="198" spans="1:24" x14ac:dyDescent="0.25">
      <c r="A198" s="158"/>
      <c r="B198" s="142"/>
      <c r="C198" s="152"/>
      <c r="D198" s="142"/>
      <c r="E198" s="152"/>
      <c r="F198" s="142"/>
      <c r="G198" s="152"/>
      <c r="H198" s="142"/>
      <c r="I198" s="152"/>
      <c r="J198" s="142"/>
      <c r="K198" s="152"/>
      <c r="L198" s="142"/>
      <c r="M198" s="142"/>
      <c r="N198" s="142"/>
      <c r="O198" s="142"/>
      <c r="P198" s="142"/>
      <c r="Q198" s="142"/>
      <c r="R198" s="142"/>
      <c r="S198" s="142"/>
      <c r="T198" s="142"/>
      <c r="U198" s="142"/>
      <c r="V198" s="142"/>
      <c r="W198" s="142"/>
      <c r="X198" s="142"/>
    </row>
    <row r="199" spans="1:24" x14ac:dyDescent="0.25">
      <c r="A199" s="158"/>
      <c r="B199" s="142"/>
      <c r="C199" s="152"/>
      <c r="D199" s="142"/>
      <c r="E199" s="152"/>
      <c r="F199" s="142"/>
      <c r="G199" s="152"/>
      <c r="H199" s="142"/>
      <c r="I199" s="152"/>
      <c r="J199" s="142"/>
      <c r="K199" s="152"/>
      <c r="L199" s="142"/>
      <c r="M199" s="142"/>
      <c r="N199" s="142"/>
      <c r="O199" s="142"/>
      <c r="P199" s="142"/>
      <c r="Q199" s="142"/>
      <c r="R199" s="142"/>
      <c r="S199" s="142"/>
      <c r="T199" s="142"/>
      <c r="U199" s="142"/>
      <c r="V199" s="142"/>
      <c r="W199" s="142"/>
      <c r="X199" s="142"/>
    </row>
    <row r="200" spans="1:24" x14ac:dyDescent="0.25">
      <c r="A200" s="158"/>
      <c r="B200" s="142"/>
      <c r="C200" s="152"/>
      <c r="D200" s="142"/>
      <c r="E200" s="152"/>
      <c r="F200" s="142"/>
      <c r="G200" s="152"/>
      <c r="H200" s="142"/>
      <c r="I200" s="152"/>
      <c r="J200" s="142"/>
      <c r="K200" s="152"/>
      <c r="L200" s="142"/>
      <c r="M200" s="142"/>
      <c r="N200" s="142"/>
      <c r="O200" s="142"/>
      <c r="P200" s="142"/>
      <c r="Q200" s="142"/>
      <c r="R200" s="142"/>
      <c r="S200" s="142"/>
      <c r="T200" s="142"/>
      <c r="U200" s="142"/>
      <c r="V200" s="142"/>
      <c r="W200" s="142"/>
      <c r="X200" s="142"/>
    </row>
    <row r="201" spans="1:24" x14ac:dyDescent="0.25">
      <c r="A201" s="158"/>
      <c r="B201" s="142"/>
      <c r="C201" s="152"/>
      <c r="D201" s="142"/>
      <c r="E201" s="152"/>
      <c r="F201" s="142"/>
      <c r="G201" s="152"/>
      <c r="H201" s="142"/>
      <c r="I201" s="152"/>
      <c r="J201" s="142"/>
      <c r="K201" s="152"/>
      <c r="L201" s="142"/>
      <c r="M201" s="142"/>
      <c r="N201" s="142"/>
      <c r="O201" s="142"/>
      <c r="P201" s="142"/>
      <c r="Q201" s="142"/>
      <c r="R201" s="142"/>
      <c r="S201" s="142"/>
      <c r="T201" s="142"/>
      <c r="U201" s="142"/>
      <c r="V201" s="142"/>
      <c r="W201" s="142"/>
      <c r="X201" s="142"/>
    </row>
    <row r="202" spans="1:24" x14ac:dyDescent="0.25">
      <c r="A202" s="158"/>
      <c r="B202" s="142"/>
      <c r="C202" s="152"/>
      <c r="D202" s="142"/>
      <c r="E202" s="152"/>
      <c r="F202" s="142"/>
      <c r="G202" s="152"/>
      <c r="H202" s="142"/>
      <c r="I202" s="152"/>
      <c r="J202" s="142"/>
      <c r="K202" s="152"/>
      <c r="L202" s="142"/>
      <c r="M202" s="142"/>
      <c r="N202" s="142"/>
      <c r="O202" s="142"/>
      <c r="P202" s="142"/>
      <c r="Q202" s="142"/>
      <c r="R202" s="142"/>
      <c r="S202" s="142"/>
      <c r="T202" s="142"/>
      <c r="U202" s="142"/>
      <c r="V202" s="142"/>
      <c r="W202" s="142"/>
      <c r="X202" s="142"/>
    </row>
    <row r="203" spans="1:24" x14ac:dyDescent="0.25">
      <c r="A203" s="158"/>
      <c r="B203" s="142"/>
      <c r="C203" s="152"/>
      <c r="D203" s="142"/>
      <c r="E203" s="152"/>
      <c r="F203" s="142"/>
      <c r="G203" s="152"/>
      <c r="H203" s="142"/>
      <c r="I203" s="152"/>
      <c r="J203" s="142"/>
      <c r="K203" s="152"/>
      <c r="L203" s="142"/>
      <c r="M203" s="142"/>
      <c r="N203" s="142"/>
      <c r="O203" s="142"/>
      <c r="P203" s="142"/>
      <c r="Q203" s="142"/>
      <c r="R203" s="142"/>
      <c r="S203" s="142"/>
      <c r="T203" s="142"/>
      <c r="U203" s="142"/>
      <c r="V203" s="142"/>
      <c r="W203" s="142"/>
      <c r="X203" s="142"/>
    </row>
    <row r="204" spans="1:24" x14ac:dyDescent="0.25">
      <c r="A204" s="158"/>
      <c r="B204" s="142"/>
      <c r="C204" s="152"/>
      <c r="D204" s="142"/>
      <c r="E204" s="152"/>
      <c r="F204" s="142"/>
      <c r="G204" s="152"/>
      <c r="H204" s="142"/>
      <c r="I204" s="152"/>
      <c r="J204" s="142"/>
      <c r="K204" s="152"/>
      <c r="L204" s="142"/>
      <c r="M204" s="142"/>
      <c r="N204" s="142"/>
      <c r="O204" s="142"/>
      <c r="P204" s="142"/>
      <c r="Q204" s="142"/>
      <c r="R204" s="142"/>
      <c r="S204" s="142"/>
      <c r="T204" s="142"/>
      <c r="U204" s="142"/>
      <c r="V204" s="142"/>
      <c r="W204" s="142"/>
      <c r="X204" s="142"/>
    </row>
    <row r="205" spans="1:24" x14ac:dyDescent="0.25">
      <c r="A205" s="158"/>
      <c r="B205" s="142"/>
      <c r="C205" s="152"/>
      <c r="D205" s="142"/>
      <c r="E205" s="152"/>
      <c r="F205" s="142"/>
      <c r="G205" s="152"/>
      <c r="H205" s="142"/>
      <c r="I205" s="152"/>
      <c r="J205" s="142"/>
      <c r="K205" s="152"/>
      <c r="L205" s="142"/>
      <c r="M205" s="142"/>
      <c r="N205" s="142"/>
      <c r="O205" s="142"/>
      <c r="P205" s="142"/>
      <c r="Q205" s="142"/>
      <c r="R205" s="142"/>
      <c r="S205" s="142"/>
      <c r="T205" s="142"/>
      <c r="U205" s="142"/>
      <c r="V205" s="142"/>
      <c r="W205" s="142"/>
      <c r="X205" s="142"/>
    </row>
    <row r="206" spans="1:24" x14ac:dyDescent="0.25">
      <c r="A206" s="158"/>
      <c r="B206" s="142"/>
      <c r="C206" s="152"/>
      <c r="D206" s="142"/>
      <c r="E206" s="152"/>
      <c r="F206" s="142"/>
      <c r="G206" s="152"/>
      <c r="H206" s="142"/>
      <c r="I206" s="152"/>
      <c r="J206" s="142"/>
      <c r="K206" s="152"/>
      <c r="L206" s="142"/>
      <c r="M206" s="142"/>
      <c r="N206" s="142"/>
      <c r="O206" s="142"/>
      <c r="P206" s="142"/>
      <c r="Q206" s="142"/>
      <c r="R206" s="142"/>
      <c r="S206" s="142"/>
      <c r="T206" s="142"/>
      <c r="U206" s="142"/>
      <c r="V206" s="142"/>
      <c r="W206" s="142"/>
      <c r="X206" s="142"/>
    </row>
    <row r="207" spans="1:24" x14ac:dyDescent="0.25">
      <c r="A207" s="158"/>
      <c r="B207" s="142"/>
      <c r="C207" s="152"/>
      <c r="D207" s="142"/>
      <c r="E207" s="152"/>
      <c r="F207" s="142"/>
      <c r="G207" s="152"/>
      <c r="H207" s="142"/>
      <c r="I207" s="152"/>
      <c r="J207" s="142"/>
      <c r="K207" s="152"/>
      <c r="L207" s="142"/>
      <c r="M207" s="142"/>
      <c r="N207" s="142"/>
      <c r="O207" s="142"/>
      <c r="P207" s="142"/>
      <c r="Q207" s="142"/>
      <c r="R207" s="142"/>
      <c r="S207" s="142"/>
      <c r="T207" s="142"/>
      <c r="U207" s="142"/>
      <c r="V207" s="142"/>
      <c r="W207" s="142"/>
      <c r="X207" s="142"/>
    </row>
    <row r="208" spans="1:24" x14ac:dyDescent="0.25">
      <c r="A208" s="158"/>
      <c r="B208" s="142"/>
      <c r="C208" s="152"/>
      <c r="D208" s="142"/>
      <c r="E208" s="152"/>
      <c r="F208" s="142"/>
      <c r="G208" s="152"/>
      <c r="H208" s="142"/>
      <c r="I208" s="152"/>
      <c r="J208" s="142"/>
      <c r="K208" s="152"/>
      <c r="L208" s="142"/>
      <c r="M208" s="142"/>
      <c r="N208" s="142"/>
      <c r="O208" s="142"/>
      <c r="P208" s="142"/>
      <c r="Q208" s="142"/>
      <c r="R208" s="142"/>
      <c r="S208" s="142"/>
      <c r="T208" s="142"/>
      <c r="U208" s="142"/>
      <c r="V208" s="142"/>
      <c r="W208" s="142"/>
      <c r="X208" s="142"/>
    </row>
    <row r="209" spans="1:24" x14ac:dyDescent="0.25">
      <c r="A209" s="158"/>
      <c r="B209" s="142"/>
      <c r="C209" s="152"/>
      <c r="D209" s="142"/>
      <c r="E209" s="152"/>
      <c r="F209" s="142"/>
      <c r="G209" s="152"/>
      <c r="H209" s="142"/>
      <c r="I209" s="152"/>
      <c r="J209" s="142"/>
      <c r="K209" s="152"/>
      <c r="L209" s="142"/>
      <c r="M209" s="142"/>
      <c r="N209" s="142"/>
      <c r="O209" s="142"/>
      <c r="P209" s="142"/>
      <c r="Q209" s="142"/>
      <c r="R209" s="142"/>
      <c r="S209" s="142"/>
      <c r="T209" s="142"/>
      <c r="U209" s="142"/>
      <c r="V209" s="142"/>
      <c r="W209" s="142"/>
      <c r="X209" s="142"/>
    </row>
    <row r="210" spans="1:24" x14ac:dyDescent="0.25">
      <c r="A210" s="158"/>
      <c r="B210" s="142"/>
      <c r="C210" s="152"/>
      <c r="D210" s="142"/>
      <c r="E210" s="152"/>
      <c r="F210" s="142"/>
      <c r="G210" s="152"/>
      <c r="H210" s="142"/>
      <c r="I210" s="152"/>
      <c r="J210" s="142"/>
      <c r="K210" s="152"/>
      <c r="L210" s="142"/>
      <c r="M210" s="142"/>
      <c r="N210" s="142"/>
      <c r="O210" s="142"/>
      <c r="P210" s="142"/>
      <c r="Q210" s="142"/>
      <c r="R210" s="142"/>
      <c r="S210" s="142"/>
      <c r="T210" s="142"/>
      <c r="U210" s="142"/>
      <c r="V210" s="142"/>
      <c r="W210" s="142"/>
      <c r="X210" s="142"/>
    </row>
    <row r="211" spans="1:24" x14ac:dyDescent="0.25">
      <c r="A211" s="158"/>
      <c r="B211" s="142"/>
      <c r="C211" s="152"/>
      <c r="D211" s="142"/>
      <c r="E211" s="152"/>
      <c r="F211" s="142"/>
      <c r="G211" s="152"/>
      <c r="H211" s="142"/>
      <c r="I211" s="152"/>
      <c r="J211" s="142"/>
      <c r="K211" s="152"/>
      <c r="L211" s="142"/>
      <c r="M211" s="142"/>
      <c r="N211" s="142"/>
      <c r="O211" s="142"/>
      <c r="P211" s="142"/>
      <c r="Q211" s="142"/>
      <c r="R211" s="142"/>
      <c r="S211" s="142"/>
      <c r="T211" s="142"/>
      <c r="U211" s="142"/>
      <c r="V211" s="142"/>
      <c r="W211" s="142"/>
      <c r="X211" s="142"/>
    </row>
    <row r="212" spans="1:24" x14ac:dyDescent="0.25">
      <c r="A212" s="158"/>
      <c r="B212" s="142"/>
      <c r="C212" s="152"/>
      <c r="D212" s="142"/>
      <c r="E212" s="152"/>
      <c r="F212" s="142"/>
      <c r="G212" s="152"/>
      <c r="H212" s="142"/>
      <c r="I212" s="152"/>
      <c r="J212" s="142"/>
      <c r="K212" s="152"/>
      <c r="L212" s="142"/>
      <c r="M212" s="142"/>
      <c r="N212" s="142"/>
      <c r="O212" s="142"/>
      <c r="P212" s="142"/>
      <c r="Q212" s="142"/>
      <c r="R212" s="142"/>
      <c r="S212" s="142"/>
      <c r="T212" s="142"/>
      <c r="U212" s="142"/>
      <c r="V212" s="142"/>
      <c r="W212" s="142"/>
      <c r="X212" s="142"/>
    </row>
    <row r="213" spans="1:24" x14ac:dyDescent="0.25">
      <c r="A213" s="158"/>
      <c r="B213" s="142"/>
      <c r="C213" s="152"/>
      <c r="D213" s="142"/>
      <c r="E213" s="152"/>
      <c r="F213" s="142"/>
      <c r="G213" s="152"/>
      <c r="H213" s="142"/>
      <c r="I213" s="152"/>
      <c r="J213" s="142"/>
      <c r="K213" s="152"/>
      <c r="L213" s="142"/>
      <c r="M213" s="142"/>
      <c r="N213" s="142"/>
      <c r="O213" s="142"/>
      <c r="P213" s="142"/>
      <c r="Q213" s="142"/>
      <c r="R213" s="142"/>
      <c r="S213" s="142"/>
      <c r="T213" s="142"/>
      <c r="U213" s="142"/>
      <c r="V213" s="142"/>
      <c r="W213" s="142"/>
      <c r="X213" s="142"/>
    </row>
    <row r="214" spans="1:24" x14ac:dyDescent="0.25">
      <c r="A214" s="158"/>
      <c r="B214" s="142"/>
      <c r="C214" s="152"/>
      <c r="D214" s="142"/>
      <c r="E214" s="152"/>
      <c r="F214" s="142"/>
      <c r="G214" s="152"/>
      <c r="H214" s="142"/>
      <c r="I214" s="152"/>
      <c r="J214" s="142"/>
      <c r="K214" s="152"/>
      <c r="L214" s="142"/>
      <c r="M214" s="142"/>
      <c r="N214" s="142"/>
      <c r="O214" s="142"/>
      <c r="P214" s="142"/>
      <c r="Q214" s="142"/>
      <c r="R214" s="142"/>
      <c r="S214" s="142"/>
      <c r="T214" s="142"/>
      <c r="U214" s="142"/>
      <c r="V214" s="142"/>
      <c r="W214" s="142"/>
      <c r="X214" s="142"/>
    </row>
    <row r="215" spans="1:24" x14ac:dyDescent="0.25">
      <c r="A215" s="158"/>
      <c r="B215" s="142"/>
      <c r="C215" s="152"/>
      <c r="D215" s="142"/>
      <c r="E215" s="152"/>
      <c r="F215" s="142"/>
      <c r="G215" s="152"/>
      <c r="H215" s="142"/>
      <c r="I215" s="152"/>
      <c r="J215" s="142"/>
      <c r="K215" s="152"/>
      <c r="L215" s="142"/>
      <c r="M215" s="142"/>
      <c r="N215" s="142"/>
      <c r="O215" s="142"/>
      <c r="P215" s="142"/>
      <c r="Q215" s="142"/>
      <c r="R215" s="142"/>
      <c r="S215" s="142"/>
      <c r="T215" s="142"/>
      <c r="U215" s="142"/>
      <c r="V215" s="142"/>
      <c r="W215" s="142"/>
      <c r="X215" s="142"/>
    </row>
    <row r="216" spans="1:24" x14ac:dyDescent="0.25">
      <c r="A216" s="158"/>
      <c r="B216" s="142"/>
      <c r="C216" s="152"/>
      <c r="D216" s="142"/>
      <c r="E216" s="152"/>
      <c r="F216" s="142"/>
      <c r="G216" s="152"/>
      <c r="H216" s="142"/>
      <c r="I216" s="152"/>
      <c r="J216" s="142"/>
      <c r="K216" s="152"/>
      <c r="L216" s="142"/>
      <c r="M216" s="142"/>
      <c r="N216" s="142"/>
      <c r="O216" s="142"/>
      <c r="P216" s="142"/>
      <c r="Q216" s="142"/>
      <c r="R216" s="142"/>
      <c r="S216" s="142"/>
      <c r="T216" s="142"/>
      <c r="U216" s="142"/>
      <c r="V216" s="142"/>
      <c r="W216" s="142"/>
      <c r="X216" s="142"/>
    </row>
    <row r="217" spans="1:24" x14ac:dyDescent="0.25">
      <c r="A217" s="158"/>
      <c r="B217" s="142"/>
      <c r="C217" s="152"/>
      <c r="D217" s="142"/>
      <c r="E217" s="152"/>
      <c r="F217" s="142"/>
      <c r="G217" s="152"/>
      <c r="H217" s="142"/>
      <c r="I217" s="152"/>
      <c r="J217" s="142"/>
      <c r="K217" s="152"/>
      <c r="L217" s="142"/>
      <c r="M217" s="142"/>
      <c r="N217" s="142"/>
      <c r="O217" s="142"/>
      <c r="P217" s="142"/>
      <c r="Q217" s="142"/>
      <c r="R217" s="142"/>
      <c r="S217" s="142"/>
      <c r="T217" s="142"/>
      <c r="U217" s="142"/>
      <c r="V217" s="142"/>
      <c r="W217" s="142"/>
      <c r="X217" s="142"/>
    </row>
    <row r="218" spans="1:24" x14ac:dyDescent="0.25">
      <c r="A218" s="158"/>
      <c r="B218" s="142"/>
      <c r="C218" s="152"/>
      <c r="D218" s="142"/>
      <c r="E218" s="152"/>
      <c r="F218" s="142"/>
      <c r="G218" s="152"/>
      <c r="H218" s="142"/>
      <c r="I218" s="152"/>
      <c r="J218" s="142"/>
      <c r="K218" s="152"/>
      <c r="L218" s="142"/>
      <c r="M218" s="142"/>
      <c r="N218" s="142"/>
      <c r="O218" s="142"/>
      <c r="P218" s="142"/>
      <c r="Q218" s="142"/>
      <c r="R218" s="142"/>
      <c r="S218" s="142"/>
      <c r="T218" s="142"/>
      <c r="U218" s="142"/>
      <c r="V218" s="142"/>
      <c r="W218" s="142"/>
      <c r="X218" s="142"/>
    </row>
    <row r="219" spans="1:24" x14ac:dyDescent="0.25">
      <c r="A219" s="158"/>
      <c r="B219" s="142"/>
      <c r="C219" s="152"/>
      <c r="D219" s="142"/>
      <c r="E219" s="152"/>
      <c r="F219" s="142"/>
      <c r="G219" s="152"/>
      <c r="H219" s="142"/>
      <c r="I219" s="152"/>
      <c r="J219" s="142"/>
      <c r="K219" s="152"/>
      <c r="L219" s="142"/>
      <c r="M219" s="142"/>
      <c r="N219" s="142"/>
      <c r="O219" s="142"/>
      <c r="P219" s="142"/>
      <c r="Q219" s="142"/>
      <c r="R219" s="142"/>
      <c r="S219" s="142"/>
      <c r="T219" s="142"/>
      <c r="U219" s="142"/>
      <c r="V219" s="142"/>
      <c r="W219" s="142"/>
      <c r="X219" s="142"/>
    </row>
    <row r="220" spans="1:24" x14ac:dyDescent="0.25">
      <c r="A220" s="158"/>
      <c r="B220" s="142"/>
      <c r="C220" s="152"/>
      <c r="D220" s="142"/>
      <c r="E220" s="152"/>
      <c r="F220" s="142"/>
      <c r="G220" s="152"/>
      <c r="H220" s="142"/>
      <c r="I220" s="152"/>
      <c r="J220" s="142"/>
      <c r="K220" s="152"/>
      <c r="L220" s="142"/>
      <c r="M220" s="142"/>
      <c r="N220" s="142"/>
      <c r="O220" s="142"/>
      <c r="P220" s="142"/>
      <c r="Q220" s="142"/>
      <c r="R220" s="142"/>
      <c r="S220" s="142"/>
      <c r="T220" s="142"/>
      <c r="U220" s="142"/>
      <c r="V220" s="142"/>
      <c r="W220" s="142"/>
      <c r="X220" s="142"/>
    </row>
    <row r="221" spans="1:24" x14ac:dyDescent="0.25">
      <c r="A221" s="158"/>
      <c r="B221" s="142"/>
      <c r="C221" s="152"/>
      <c r="D221" s="142"/>
      <c r="E221" s="152"/>
      <c r="F221" s="142"/>
      <c r="G221" s="152"/>
      <c r="H221" s="142"/>
      <c r="I221" s="152"/>
      <c r="J221" s="142"/>
      <c r="K221" s="152"/>
      <c r="L221" s="142"/>
      <c r="M221" s="142"/>
      <c r="N221" s="142"/>
      <c r="O221" s="142"/>
      <c r="P221" s="142"/>
      <c r="Q221" s="142"/>
      <c r="R221" s="142"/>
      <c r="S221" s="142"/>
      <c r="T221" s="142"/>
      <c r="U221" s="142"/>
      <c r="V221" s="142"/>
      <c r="W221" s="142"/>
      <c r="X221" s="142"/>
    </row>
    <row r="222" spans="1:24" x14ac:dyDescent="0.25">
      <c r="A222" s="158"/>
      <c r="B222" s="142"/>
      <c r="C222" s="152"/>
      <c r="D222" s="142"/>
      <c r="E222" s="152"/>
      <c r="F222" s="142"/>
      <c r="G222" s="152"/>
      <c r="H222" s="142"/>
      <c r="I222" s="152"/>
      <c r="J222" s="142"/>
      <c r="K222" s="152"/>
      <c r="L222" s="142"/>
      <c r="M222" s="142"/>
      <c r="N222" s="142"/>
      <c r="O222" s="142"/>
      <c r="P222" s="142"/>
      <c r="Q222" s="142"/>
      <c r="R222" s="142"/>
      <c r="S222" s="142"/>
      <c r="T222" s="142"/>
      <c r="U222" s="142"/>
      <c r="V222" s="142"/>
      <c r="W222" s="142"/>
      <c r="X222" s="142"/>
    </row>
    <row r="223" spans="1:24" x14ac:dyDescent="0.25">
      <c r="A223" s="158"/>
      <c r="B223" s="142"/>
      <c r="C223" s="152"/>
      <c r="D223" s="142"/>
      <c r="E223" s="152"/>
      <c r="F223" s="142"/>
      <c r="G223" s="152"/>
      <c r="H223" s="142"/>
      <c r="I223" s="152"/>
      <c r="J223" s="142"/>
      <c r="K223" s="152"/>
      <c r="L223" s="142"/>
      <c r="M223" s="142"/>
      <c r="N223" s="142"/>
      <c r="O223" s="142"/>
      <c r="P223" s="142"/>
      <c r="Q223" s="142"/>
      <c r="R223" s="142"/>
      <c r="S223" s="142"/>
      <c r="T223" s="142"/>
      <c r="U223" s="142"/>
      <c r="V223" s="142"/>
      <c r="W223" s="142"/>
      <c r="X223" s="142"/>
    </row>
    <row r="224" spans="1:24" x14ac:dyDescent="0.25">
      <c r="A224" s="158"/>
      <c r="B224" s="142"/>
      <c r="C224" s="152"/>
      <c r="D224" s="142"/>
      <c r="E224" s="152"/>
      <c r="F224" s="142"/>
      <c r="G224" s="152"/>
      <c r="H224" s="142"/>
      <c r="I224" s="152"/>
      <c r="J224" s="142"/>
      <c r="K224" s="152"/>
      <c r="L224" s="142"/>
      <c r="M224" s="142"/>
      <c r="N224" s="142"/>
      <c r="O224" s="142"/>
      <c r="P224" s="142"/>
      <c r="Q224" s="142"/>
      <c r="R224" s="142"/>
      <c r="S224" s="142"/>
      <c r="T224" s="142"/>
      <c r="U224" s="142"/>
      <c r="V224" s="142"/>
      <c r="W224" s="142"/>
      <c r="X224" s="142"/>
    </row>
    <row r="225" spans="1:24" x14ac:dyDescent="0.25">
      <c r="A225" s="158"/>
      <c r="B225" s="142"/>
      <c r="C225" s="152"/>
      <c r="D225" s="142"/>
      <c r="E225" s="152"/>
      <c r="F225" s="142"/>
      <c r="G225" s="152"/>
      <c r="H225" s="142"/>
      <c r="I225" s="152"/>
      <c r="J225" s="142"/>
      <c r="K225" s="152"/>
      <c r="L225" s="142"/>
      <c r="M225" s="142"/>
      <c r="N225" s="142"/>
      <c r="O225" s="142"/>
      <c r="P225" s="142"/>
      <c r="Q225" s="142"/>
      <c r="R225" s="142"/>
      <c r="S225" s="142"/>
      <c r="T225" s="142"/>
      <c r="U225" s="142"/>
      <c r="V225" s="142"/>
      <c r="W225" s="142"/>
      <c r="X225" s="142"/>
    </row>
    <row r="226" spans="1:24" x14ac:dyDescent="0.25">
      <c r="A226" s="158"/>
      <c r="B226" s="142"/>
      <c r="C226" s="152"/>
      <c r="D226" s="142"/>
      <c r="E226" s="152"/>
      <c r="F226" s="142"/>
      <c r="G226" s="152"/>
      <c r="H226" s="142"/>
      <c r="I226" s="152"/>
      <c r="J226" s="142"/>
      <c r="K226" s="152"/>
      <c r="L226" s="142"/>
      <c r="M226" s="142"/>
      <c r="N226" s="142"/>
      <c r="O226" s="142"/>
      <c r="P226" s="142"/>
      <c r="Q226" s="142"/>
      <c r="R226" s="142"/>
      <c r="S226" s="142"/>
      <c r="T226" s="142"/>
      <c r="U226" s="142"/>
      <c r="V226" s="142"/>
      <c r="W226" s="142"/>
      <c r="X226" s="142"/>
    </row>
    <row r="227" spans="1:24" x14ac:dyDescent="0.25">
      <c r="A227" s="158"/>
      <c r="B227" s="142"/>
      <c r="C227" s="152"/>
      <c r="D227" s="142"/>
      <c r="E227" s="152"/>
      <c r="F227" s="142"/>
      <c r="G227" s="152"/>
      <c r="H227" s="142"/>
      <c r="I227" s="152"/>
      <c r="J227" s="142"/>
      <c r="K227" s="152"/>
      <c r="L227" s="142"/>
      <c r="M227" s="142"/>
      <c r="N227" s="142"/>
      <c r="O227" s="142"/>
      <c r="P227" s="142"/>
      <c r="Q227" s="142"/>
      <c r="R227" s="142"/>
      <c r="S227" s="142"/>
      <c r="T227" s="142"/>
      <c r="U227" s="142"/>
      <c r="V227" s="142"/>
      <c r="W227" s="142"/>
      <c r="X227" s="142"/>
    </row>
    <row r="228" spans="1:24" x14ac:dyDescent="0.25">
      <c r="A228" s="158"/>
      <c r="B228" s="142"/>
      <c r="C228" s="152"/>
      <c r="D228" s="142"/>
      <c r="E228" s="152"/>
      <c r="F228" s="142"/>
      <c r="G228" s="152"/>
      <c r="H228" s="142"/>
      <c r="I228" s="152"/>
      <c r="J228" s="142"/>
      <c r="K228" s="152"/>
      <c r="L228" s="142"/>
      <c r="M228" s="142"/>
      <c r="N228" s="142"/>
      <c r="O228" s="142"/>
      <c r="P228" s="142"/>
      <c r="Q228" s="142"/>
      <c r="R228" s="142"/>
      <c r="S228" s="142"/>
      <c r="T228" s="142"/>
      <c r="U228" s="142"/>
      <c r="V228" s="142"/>
      <c r="W228" s="142"/>
      <c r="X228" s="142"/>
    </row>
    <row r="229" spans="1:24" x14ac:dyDescent="0.25">
      <c r="A229" s="158"/>
      <c r="B229" s="142"/>
      <c r="C229" s="152"/>
      <c r="D229" s="142"/>
      <c r="E229" s="152"/>
      <c r="F229" s="142"/>
      <c r="G229" s="152"/>
      <c r="H229" s="142"/>
      <c r="I229" s="152"/>
      <c r="J229" s="142"/>
      <c r="K229" s="152"/>
      <c r="L229" s="142"/>
      <c r="M229" s="142"/>
      <c r="N229" s="142"/>
      <c r="O229" s="142"/>
      <c r="P229" s="142"/>
      <c r="Q229" s="142"/>
      <c r="R229" s="142"/>
      <c r="S229" s="142"/>
      <c r="T229" s="142"/>
      <c r="U229" s="142"/>
      <c r="V229" s="142"/>
      <c r="W229" s="142"/>
      <c r="X229" s="142"/>
    </row>
    <row r="230" spans="1:24" x14ac:dyDescent="0.25">
      <c r="A230" s="158"/>
      <c r="B230" s="142"/>
      <c r="C230" s="152"/>
      <c r="D230" s="142"/>
      <c r="E230" s="152"/>
      <c r="F230" s="142"/>
      <c r="G230" s="152"/>
      <c r="H230" s="142"/>
      <c r="I230" s="152"/>
      <c r="J230" s="142"/>
      <c r="K230" s="152"/>
      <c r="L230" s="142"/>
      <c r="M230" s="142"/>
      <c r="N230" s="142"/>
      <c r="O230" s="142"/>
      <c r="P230" s="142"/>
      <c r="Q230" s="142"/>
      <c r="R230" s="142"/>
      <c r="S230" s="142"/>
      <c r="T230" s="142"/>
      <c r="U230" s="142"/>
      <c r="V230" s="142"/>
      <c r="W230" s="142"/>
      <c r="X230" s="142"/>
    </row>
    <row r="231" spans="1:24" x14ac:dyDescent="0.25">
      <c r="A231" s="158"/>
      <c r="B231" s="142"/>
      <c r="C231" s="152"/>
      <c r="D231" s="142"/>
      <c r="E231" s="152"/>
      <c r="F231" s="142"/>
      <c r="G231" s="152"/>
      <c r="H231" s="142"/>
      <c r="I231" s="152"/>
      <c r="J231" s="142"/>
      <c r="K231" s="152"/>
      <c r="L231" s="142"/>
      <c r="M231" s="142"/>
      <c r="N231" s="142"/>
      <c r="O231" s="142"/>
      <c r="P231" s="142"/>
      <c r="Q231" s="142"/>
      <c r="R231" s="142"/>
      <c r="S231" s="142"/>
      <c r="T231" s="142"/>
      <c r="U231" s="142"/>
      <c r="V231" s="142"/>
      <c r="W231" s="142"/>
      <c r="X231" s="142"/>
    </row>
    <row r="232" spans="1:24" x14ac:dyDescent="0.25">
      <c r="A232" s="158"/>
      <c r="B232" s="142"/>
      <c r="C232" s="152"/>
      <c r="D232" s="142"/>
      <c r="E232" s="152"/>
      <c r="F232" s="142"/>
      <c r="G232" s="152"/>
      <c r="H232" s="142"/>
      <c r="I232" s="152"/>
      <c r="J232" s="142"/>
      <c r="K232" s="152"/>
      <c r="L232" s="142"/>
      <c r="M232" s="142"/>
      <c r="N232" s="142"/>
      <c r="O232" s="142"/>
      <c r="P232" s="142"/>
      <c r="Q232" s="142"/>
      <c r="R232" s="142"/>
      <c r="S232" s="142"/>
      <c r="T232" s="142"/>
      <c r="U232" s="142"/>
      <c r="V232" s="142"/>
      <c r="W232" s="142"/>
      <c r="X232" s="142"/>
    </row>
    <row r="233" spans="1:24" x14ac:dyDescent="0.25">
      <c r="A233" s="158"/>
      <c r="B233" s="142"/>
      <c r="C233" s="152"/>
      <c r="D233" s="142"/>
      <c r="E233" s="152"/>
      <c r="F233" s="142"/>
      <c r="G233" s="152"/>
      <c r="H233" s="142"/>
      <c r="I233" s="152"/>
      <c r="J233" s="142"/>
      <c r="K233" s="152"/>
      <c r="L233" s="142"/>
      <c r="M233" s="142"/>
      <c r="N233" s="142"/>
      <c r="O233" s="142"/>
      <c r="P233" s="142"/>
      <c r="Q233" s="142"/>
      <c r="R233" s="142"/>
      <c r="S233" s="142"/>
      <c r="T233" s="142"/>
      <c r="U233" s="142"/>
      <c r="V233" s="142"/>
      <c r="W233" s="142"/>
      <c r="X233" s="142"/>
    </row>
    <row r="234" spans="1:24" x14ac:dyDescent="0.25">
      <c r="A234" s="158"/>
      <c r="B234" s="142"/>
      <c r="C234" s="152"/>
      <c r="D234" s="142"/>
      <c r="E234" s="152"/>
      <c r="F234" s="142"/>
      <c r="G234" s="152"/>
      <c r="H234" s="142"/>
      <c r="I234" s="152"/>
      <c r="J234" s="142"/>
      <c r="K234" s="152"/>
      <c r="L234" s="142"/>
      <c r="M234" s="142"/>
      <c r="N234" s="142"/>
      <c r="O234" s="142"/>
      <c r="P234" s="142"/>
      <c r="Q234" s="142"/>
      <c r="R234" s="142"/>
      <c r="S234" s="142"/>
      <c r="T234" s="142"/>
      <c r="U234" s="142"/>
      <c r="V234" s="142"/>
      <c r="W234" s="142"/>
      <c r="X234" s="142"/>
    </row>
    <row r="235" spans="1:24" x14ac:dyDescent="0.25">
      <c r="A235" s="158"/>
      <c r="B235" s="142"/>
      <c r="C235" s="152"/>
      <c r="D235" s="142"/>
      <c r="E235" s="152"/>
      <c r="F235" s="142"/>
      <c r="G235" s="152"/>
      <c r="H235" s="142"/>
      <c r="I235" s="152"/>
      <c r="J235" s="142"/>
      <c r="K235" s="152"/>
      <c r="L235" s="142"/>
      <c r="M235" s="142"/>
      <c r="N235" s="142"/>
      <c r="O235" s="142"/>
      <c r="P235" s="142"/>
      <c r="Q235" s="142"/>
      <c r="R235" s="142"/>
      <c r="S235" s="142"/>
      <c r="T235" s="142"/>
      <c r="U235" s="142"/>
      <c r="V235" s="142"/>
      <c r="W235" s="142"/>
      <c r="X235" s="142"/>
    </row>
    <row r="236" spans="1:24" x14ac:dyDescent="0.25">
      <c r="A236" s="158"/>
      <c r="B236" s="142"/>
      <c r="C236" s="152"/>
      <c r="D236" s="142"/>
      <c r="E236" s="152"/>
      <c r="F236" s="142"/>
      <c r="G236" s="152"/>
      <c r="H236" s="142"/>
      <c r="I236" s="152"/>
      <c r="J236" s="142"/>
      <c r="K236" s="152"/>
      <c r="L236" s="142"/>
      <c r="M236" s="142"/>
      <c r="N236" s="142"/>
      <c r="O236" s="142"/>
      <c r="P236" s="142"/>
      <c r="Q236" s="142"/>
      <c r="R236" s="142"/>
      <c r="S236" s="142"/>
      <c r="T236" s="142"/>
      <c r="U236" s="142"/>
      <c r="V236" s="142"/>
      <c r="W236" s="142"/>
      <c r="X236" s="142"/>
    </row>
    <row r="237" spans="1:24" x14ac:dyDescent="0.25">
      <c r="A237" s="158"/>
      <c r="B237" s="142"/>
      <c r="C237" s="152"/>
      <c r="D237" s="142"/>
      <c r="E237" s="152"/>
      <c r="F237" s="142"/>
      <c r="G237" s="152"/>
      <c r="H237" s="142"/>
      <c r="I237" s="152"/>
      <c r="J237" s="142"/>
      <c r="K237" s="152"/>
      <c r="L237" s="142"/>
      <c r="M237" s="142"/>
      <c r="N237" s="142"/>
      <c r="O237" s="142"/>
      <c r="P237" s="142"/>
      <c r="Q237" s="142"/>
      <c r="R237" s="142"/>
      <c r="S237" s="142"/>
      <c r="T237" s="142"/>
      <c r="U237" s="142"/>
      <c r="V237" s="142"/>
      <c r="W237" s="142"/>
      <c r="X237" s="142"/>
    </row>
    <row r="238" spans="1:24" x14ac:dyDescent="0.25">
      <c r="A238" s="158"/>
      <c r="B238" s="142"/>
      <c r="C238" s="152"/>
      <c r="D238" s="142"/>
      <c r="E238" s="152"/>
      <c r="F238" s="142"/>
      <c r="G238" s="152"/>
      <c r="H238" s="142"/>
      <c r="I238" s="152"/>
      <c r="J238" s="142"/>
      <c r="K238" s="152"/>
      <c r="L238" s="142"/>
      <c r="M238" s="142"/>
      <c r="N238" s="142"/>
      <c r="O238" s="142"/>
      <c r="P238" s="142"/>
      <c r="Q238" s="142"/>
      <c r="R238" s="142"/>
      <c r="S238" s="142"/>
      <c r="T238" s="142"/>
      <c r="U238" s="142"/>
      <c r="V238" s="142"/>
      <c r="W238" s="142"/>
      <c r="X238" s="142"/>
    </row>
    <row r="239" spans="1:24" x14ac:dyDescent="0.25">
      <c r="A239" s="158"/>
      <c r="B239" s="142"/>
      <c r="C239" s="152"/>
      <c r="D239" s="142"/>
      <c r="E239" s="152"/>
      <c r="F239" s="142"/>
      <c r="G239" s="152"/>
      <c r="H239" s="142"/>
      <c r="I239" s="152"/>
      <c r="J239" s="142"/>
      <c r="K239" s="152"/>
      <c r="L239" s="142"/>
      <c r="M239" s="142"/>
      <c r="N239" s="142"/>
      <c r="O239" s="142"/>
      <c r="P239" s="142"/>
      <c r="Q239" s="142"/>
      <c r="R239" s="142"/>
      <c r="S239" s="142"/>
      <c r="T239" s="142"/>
      <c r="U239" s="142"/>
      <c r="V239" s="142"/>
      <c r="W239" s="142"/>
      <c r="X239" s="142"/>
    </row>
    <row r="240" spans="1:24" x14ac:dyDescent="0.25">
      <c r="A240" s="158"/>
      <c r="B240" s="142"/>
      <c r="C240" s="152"/>
      <c r="D240" s="142"/>
      <c r="E240" s="152"/>
      <c r="F240" s="142"/>
      <c r="G240" s="152"/>
      <c r="H240" s="142"/>
      <c r="I240" s="152"/>
      <c r="J240" s="142"/>
      <c r="K240" s="152"/>
      <c r="L240" s="142"/>
      <c r="M240" s="142"/>
      <c r="N240" s="142"/>
      <c r="O240" s="142"/>
      <c r="P240" s="142"/>
      <c r="Q240" s="142"/>
      <c r="R240" s="142"/>
      <c r="S240" s="142"/>
      <c r="T240" s="142"/>
      <c r="U240" s="142"/>
      <c r="V240" s="142"/>
      <c r="W240" s="142"/>
      <c r="X240" s="142"/>
    </row>
    <row r="241" spans="1:24" x14ac:dyDescent="0.25">
      <c r="A241" s="158"/>
      <c r="B241" s="142"/>
      <c r="C241" s="152"/>
      <c r="D241" s="142"/>
      <c r="E241" s="152"/>
      <c r="F241" s="142"/>
      <c r="G241" s="152"/>
      <c r="H241" s="142"/>
      <c r="I241" s="152"/>
      <c r="J241" s="142"/>
      <c r="K241" s="152"/>
      <c r="L241" s="142"/>
      <c r="M241" s="142"/>
      <c r="N241" s="142"/>
      <c r="O241" s="142"/>
      <c r="P241" s="142"/>
      <c r="Q241" s="142"/>
      <c r="R241" s="142"/>
      <c r="S241" s="142"/>
      <c r="T241" s="142"/>
      <c r="U241" s="142"/>
      <c r="V241" s="142"/>
      <c r="W241" s="142"/>
      <c r="X241" s="142"/>
    </row>
    <row r="242" spans="1:24" x14ac:dyDescent="0.25">
      <c r="A242" s="158"/>
      <c r="B242" s="142"/>
      <c r="C242" s="152"/>
      <c r="D242" s="142"/>
      <c r="E242" s="152"/>
      <c r="F242" s="142"/>
      <c r="G242" s="152"/>
      <c r="H242" s="142"/>
      <c r="I242" s="152"/>
      <c r="J242" s="142"/>
      <c r="K242" s="152"/>
      <c r="L242" s="142"/>
      <c r="M242" s="142"/>
      <c r="N242" s="142"/>
      <c r="O242" s="142"/>
      <c r="P242" s="142"/>
      <c r="Q242" s="142"/>
      <c r="R242" s="142"/>
      <c r="S242" s="142"/>
      <c r="T242" s="142"/>
      <c r="U242" s="142"/>
      <c r="V242" s="142"/>
      <c r="W242" s="142"/>
      <c r="X242" s="142"/>
    </row>
    <row r="243" spans="1:24" x14ac:dyDescent="0.25">
      <c r="A243" s="158"/>
      <c r="B243" s="142"/>
      <c r="C243" s="152"/>
      <c r="D243" s="142"/>
      <c r="E243" s="152"/>
      <c r="F243" s="142"/>
      <c r="G243" s="152"/>
      <c r="H243" s="142"/>
      <c r="I243" s="152"/>
      <c r="J243" s="142"/>
      <c r="K243" s="152"/>
      <c r="L243" s="142"/>
      <c r="M243" s="142"/>
      <c r="N243" s="142"/>
      <c r="O243" s="142"/>
      <c r="P243" s="142"/>
      <c r="Q243" s="142"/>
      <c r="R243" s="142"/>
      <c r="S243" s="142"/>
      <c r="T243" s="142"/>
      <c r="U243" s="142"/>
      <c r="V243" s="142"/>
      <c r="W243" s="142"/>
      <c r="X243" s="142"/>
    </row>
    <row r="244" spans="1:24" x14ac:dyDescent="0.25">
      <c r="A244" s="158"/>
      <c r="B244" s="142"/>
      <c r="C244" s="152"/>
      <c r="D244" s="142"/>
      <c r="E244" s="152"/>
      <c r="F244" s="142"/>
      <c r="G244" s="152"/>
      <c r="H244" s="142"/>
      <c r="I244" s="152"/>
      <c r="J244" s="142"/>
      <c r="K244" s="152"/>
      <c r="L244" s="142"/>
      <c r="M244" s="142"/>
      <c r="N244" s="142"/>
      <c r="O244" s="142"/>
      <c r="P244" s="142"/>
      <c r="Q244" s="142"/>
      <c r="R244" s="142"/>
      <c r="S244" s="142"/>
      <c r="T244" s="142"/>
      <c r="U244" s="142"/>
      <c r="V244" s="142"/>
      <c r="W244" s="142"/>
      <c r="X244" s="142"/>
    </row>
    <row r="245" spans="1:24" x14ac:dyDescent="0.25">
      <c r="A245" s="158"/>
      <c r="B245" s="142"/>
      <c r="C245" s="152"/>
      <c r="D245" s="142"/>
      <c r="E245" s="152"/>
      <c r="F245" s="142"/>
      <c r="G245" s="152"/>
      <c r="H245" s="142"/>
      <c r="I245" s="152"/>
      <c r="J245" s="142"/>
      <c r="K245" s="152"/>
      <c r="L245" s="142"/>
      <c r="M245" s="142"/>
      <c r="N245" s="142"/>
      <c r="O245" s="142"/>
      <c r="P245" s="142"/>
      <c r="Q245" s="142"/>
      <c r="R245" s="142"/>
      <c r="S245" s="142"/>
      <c r="T245" s="142"/>
      <c r="U245" s="142"/>
      <c r="V245" s="142"/>
      <c r="W245" s="142"/>
      <c r="X245" s="142"/>
    </row>
    <row r="246" spans="1:24" x14ac:dyDescent="0.25">
      <c r="A246" s="158"/>
      <c r="B246" s="142"/>
      <c r="C246" s="152"/>
      <c r="D246" s="142"/>
      <c r="E246" s="152"/>
      <c r="F246" s="142"/>
      <c r="G246" s="152"/>
      <c r="H246" s="142"/>
      <c r="I246" s="152"/>
      <c r="J246" s="142"/>
      <c r="K246" s="152"/>
      <c r="L246" s="142"/>
      <c r="M246" s="142"/>
      <c r="N246" s="142"/>
      <c r="O246" s="142"/>
      <c r="P246" s="142"/>
      <c r="Q246" s="142"/>
      <c r="R246" s="142"/>
      <c r="S246" s="142"/>
      <c r="T246" s="142"/>
      <c r="U246" s="142"/>
      <c r="V246" s="142"/>
      <c r="W246" s="142"/>
      <c r="X246" s="142"/>
    </row>
    <row r="247" spans="1:24" x14ac:dyDescent="0.25">
      <c r="A247" s="158"/>
      <c r="B247" s="142"/>
      <c r="C247" s="152"/>
      <c r="D247" s="142"/>
      <c r="E247" s="152"/>
      <c r="F247" s="142"/>
      <c r="G247" s="152"/>
      <c r="H247" s="142"/>
      <c r="I247" s="152"/>
      <c r="J247" s="142"/>
      <c r="K247" s="152"/>
      <c r="L247" s="142"/>
      <c r="M247" s="142"/>
      <c r="N247" s="142"/>
      <c r="O247" s="142"/>
      <c r="P247" s="142"/>
      <c r="Q247" s="142"/>
      <c r="R247" s="142"/>
      <c r="S247" s="142"/>
      <c r="T247" s="142"/>
      <c r="U247" s="142"/>
      <c r="V247" s="142"/>
      <c r="W247" s="142"/>
      <c r="X247" s="142"/>
    </row>
    <row r="248" spans="1:24" x14ac:dyDescent="0.25">
      <c r="A248" s="158"/>
      <c r="B248" s="142"/>
      <c r="C248" s="152"/>
      <c r="D248" s="142"/>
      <c r="E248" s="152"/>
      <c r="F248" s="142"/>
      <c r="G248" s="152"/>
      <c r="H248" s="142"/>
      <c r="I248" s="152"/>
      <c r="J248" s="142"/>
      <c r="K248" s="152"/>
      <c r="L248" s="142"/>
      <c r="M248" s="142"/>
      <c r="N248" s="142"/>
      <c r="O248" s="142"/>
      <c r="P248" s="142"/>
      <c r="Q248" s="142"/>
      <c r="R248" s="142"/>
      <c r="S248" s="142"/>
      <c r="T248" s="142"/>
      <c r="U248" s="142"/>
      <c r="V248" s="142"/>
      <c r="W248" s="142"/>
      <c r="X248" s="142"/>
    </row>
    <row r="249" spans="1:24" x14ac:dyDescent="0.25">
      <c r="A249" s="158"/>
      <c r="B249" s="142"/>
      <c r="C249" s="152"/>
      <c r="D249" s="142"/>
      <c r="E249" s="152"/>
      <c r="F249" s="142"/>
      <c r="G249" s="152"/>
      <c r="H249" s="142"/>
      <c r="I249" s="152"/>
      <c r="J249" s="142"/>
      <c r="K249" s="152"/>
      <c r="L249" s="142"/>
      <c r="M249" s="142"/>
      <c r="N249" s="142"/>
      <c r="O249" s="142"/>
      <c r="P249" s="142"/>
      <c r="Q249" s="142"/>
      <c r="R249" s="142"/>
      <c r="S249" s="142"/>
      <c r="T249" s="142"/>
      <c r="U249" s="142"/>
      <c r="V249" s="142"/>
      <c r="W249" s="142"/>
      <c r="X249" s="142"/>
    </row>
    <row r="250" spans="1:24" x14ac:dyDescent="0.25">
      <c r="A250" s="158"/>
      <c r="B250" s="142"/>
      <c r="C250" s="152"/>
      <c r="D250" s="142"/>
      <c r="E250" s="152"/>
      <c r="F250" s="142"/>
      <c r="G250" s="152"/>
      <c r="H250" s="142"/>
      <c r="I250" s="152"/>
      <c r="J250" s="142"/>
      <c r="K250" s="152"/>
      <c r="L250" s="142"/>
      <c r="M250" s="142"/>
      <c r="N250" s="142"/>
      <c r="O250" s="142"/>
      <c r="P250" s="142"/>
      <c r="Q250" s="142"/>
      <c r="R250" s="142"/>
      <c r="S250" s="142"/>
      <c r="T250" s="142"/>
      <c r="U250" s="142"/>
      <c r="V250" s="142"/>
      <c r="W250" s="142"/>
      <c r="X250" s="142"/>
    </row>
    <row r="251" spans="1:24" x14ac:dyDescent="0.25">
      <c r="A251" s="158"/>
      <c r="B251" s="142"/>
      <c r="C251" s="152"/>
      <c r="D251" s="142"/>
      <c r="E251" s="152"/>
      <c r="F251" s="142"/>
      <c r="G251" s="152"/>
      <c r="H251" s="142"/>
      <c r="I251" s="152"/>
      <c r="J251" s="142"/>
      <c r="K251" s="152"/>
      <c r="L251" s="142"/>
      <c r="M251" s="142"/>
      <c r="N251" s="142"/>
      <c r="O251" s="142"/>
      <c r="P251" s="142"/>
      <c r="Q251" s="142"/>
      <c r="R251" s="142"/>
      <c r="S251" s="142"/>
      <c r="T251" s="142"/>
      <c r="U251" s="142"/>
      <c r="V251" s="142"/>
      <c r="W251" s="142"/>
      <c r="X251" s="142"/>
    </row>
    <row r="252" spans="1:24" x14ac:dyDescent="0.25">
      <c r="A252" s="158"/>
      <c r="B252" s="142"/>
      <c r="C252" s="152"/>
      <c r="D252" s="142"/>
      <c r="E252" s="152"/>
      <c r="F252" s="142"/>
      <c r="G252" s="152"/>
      <c r="H252" s="142"/>
      <c r="I252" s="152"/>
      <c r="J252" s="142"/>
      <c r="K252" s="152"/>
      <c r="L252" s="142"/>
      <c r="M252" s="142"/>
      <c r="N252" s="142"/>
      <c r="O252" s="142"/>
      <c r="P252" s="142"/>
      <c r="Q252" s="142"/>
      <c r="R252" s="142"/>
      <c r="S252" s="142"/>
      <c r="T252" s="142"/>
      <c r="U252" s="142"/>
      <c r="V252" s="142"/>
      <c r="W252" s="142"/>
      <c r="X252" s="142"/>
    </row>
    <row r="253" spans="1:24" x14ac:dyDescent="0.25">
      <c r="A253" s="158"/>
      <c r="B253" s="142"/>
      <c r="C253" s="152"/>
      <c r="D253" s="142"/>
      <c r="E253" s="152"/>
      <c r="F253" s="142"/>
      <c r="G253" s="152"/>
      <c r="H253" s="142"/>
      <c r="I253" s="152"/>
      <c r="J253" s="142"/>
      <c r="K253" s="152"/>
      <c r="L253" s="142"/>
      <c r="M253" s="142"/>
      <c r="N253" s="142"/>
      <c r="O253" s="142"/>
      <c r="P253" s="142"/>
      <c r="Q253" s="142"/>
      <c r="R253" s="142"/>
      <c r="S253" s="142"/>
      <c r="T253" s="142"/>
      <c r="U253" s="142"/>
      <c r="V253" s="142"/>
      <c r="W253" s="142"/>
      <c r="X253" s="142"/>
    </row>
    <row r="254" spans="1:24" x14ac:dyDescent="0.25">
      <c r="A254" s="158"/>
      <c r="B254" s="142"/>
      <c r="C254" s="152"/>
      <c r="D254" s="142"/>
      <c r="E254" s="152"/>
      <c r="F254" s="142"/>
      <c r="G254" s="152"/>
      <c r="H254" s="142"/>
      <c r="I254" s="152"/>
      <c r="J254" s="142"/>
      <c r="K254" s="152"/>
      <c r="L254" s="142"/>
      <c r="M254" s="142"/>
      <c r="N254" s="142"/>
      <c r="O254" s="142"/>
      <c r="P254" s="142"/>
      <c r="Q254" s="142"/>
      <c r="R254" s="142"/>
      <c r="S254" s="142"/>
      <c r="T254" s="142"/>
      <c r="U254" s="142"/>
      <c r="V254" s="142"/>
      <c r="W254" s="142"/>
      <c r="X254" s="142"/>
    </row>
    <row r="255" spans="1:24" x14ac:dyDescent="0.25">
      <c r="A255" s="158"/>
      <c r="B255" s="142"/>
      <c r="C255" s="152"/>
      <c r="D255" s="142"/>
      <c r="E255" s="152"/>
      <c r="F255" s="142"/>
      <c r="G255" s="152"/>
      <c r="H255" s="142"/>
      <c r="I255" s="152"/>
      <c r="J255" s="142"/>
      <c r="K255" s="152"/>
      <c r="L255" s="142"/>
      <c r="M255" s="142"/>
      <c r="N255" s="142"/>
      <c r="O255" s="142"/>
      <c r="P255" s="142"/>
      <c r="Q255" s="142"/>
      <c r="R255" s="142"/>
      <c r="S255" s="142"/>
      <c r="T255" s="142"/>
      <c r="U255" s="142"/>
      <c r="V255" s="142"/>
      <c r="W255" s="142"/>
      <c r="X255" s="142"/>
    </row>
    <row r="256" spans="1:24" x14ac:dyDescent="0.25">
      <c r="A256" s="158"/>
      <c r="B256" s="142"/>
      <c r="C256" s="152"/>
      <c r="D256" s="142"/>
      <c r="E256" s="152"/>
      <c r="F256" s="142"/>
      <c r="G256" s="152"/>
      <c r="H256" s="142"/>
      <c r="I256" s="152"/>
      <c r="J256" s="142"/>
      <c r="K256" s="152"/>
      <c r="L256" s="142"/>
      <c r="M256" s="142"/>
      <c r="N256" s="142"/>
      <c r="O256" s="142"/>
      <c r="P256" s="142"/>
      <c r="Q256" s="142"/>
      <c r="R256" s="142"/>
      <c r="S256" s="142"/>
      <c r="T256" s="142"/>
      <c r="U256" s="142"/>
      <c r="V256" s="142"/>
      <c r="W256" s="142"/>
      <c r="X256" s="142"/>
    </row>
    <row r="257" spans="1:24" x14ac:dyDescent="0.25">
      <c r="A257" s="158"/>
      <c r="B257" s="142"/>
      <c r="C257" s="152"/>
      <c r="D257" s="142"/>
      <c r="E257" s="152"/>
      <c r="F257" s="142"/>
      <c r="G257" s="152"/>
      <c r="H257" s="142"/>
      <c r="I257" s="152"/>
      <c r="J257" s="142"/>
      <c r="K257" s="152"/>
      <c r="L257" s="142"/>
      <c r="M257" s="142"/>
      <c r="N257" s="142"/>
      <c r="O257" s="142"/>
      <c r="P257" s="142"/>
      <c r="Q257" s="142"/>
      <c r="R257" s="142"/>
      <c r="S257" s="142"/>
      <c r="T257" s="142"/>
      <c r="U257" s="142"/>
      <c r="V257" s="142"/>
      <c r="W257" s="142"/>
      <c r="X257" s="142"/>
    </row>
    <row r="258" spans="1:24" x14ac:dyDescent="0.25">
      <c r="A258" s="158"/>
      <c r="B258" s="142"/>
      <c r="C258" s="152"/>
      <c r="D258" s="142"/>
      <c r="E258" s="152"/>
      <c r="F258" s="142"/>
      <c r="G258" s="152"/>
      <c r="H258" s="142"/>
      <c r="I258" s="152"/>
      <c r="J258" s="142"/>
      <c r="K258" s="152"/>
      <c r="L258" s="142"/>
      <c r="M258" s="142"/>
      <c r="N258" s="142"/>
      <c r="O258" s="142"/>
      <c r="P258" s="142"/>
      <c r="Q258" s="142"/>
      <c r="R258" s="142"/>
      <c r="S258" s="142"/>
      <c r="T258" s="142"/>
      <c r="U258" s="142"/>
      <c r="V258" s="142"/>
      <c r="W258" s="142"/>
      <c r="X258" s="142"/>
    </row>
    <row r="259" spans="1:24" x14ac:dyDescent="0.25">
      <c r="A259" s="158"/>
      <c r="B259" s="142"/>
      <c r="C259" s="152"/>
      <c r="D259" s="142"/>
      <c r="E259" s="152"/>
      <c r="F259" s="142"/>
      <c r="G259" s="152"/>
      <c r="H259" s="142"/>
      <c r="I259" s="152"/>
      <c r="J259" s="142"/>
      <c r="K259" s="152"/>
      <c r="L259" s="142"/>
      <c r="M259" s="142"/>
      <c r="N259" s="142"/>
      <c r="O259" s="142"/>
      <c r="P259" s="142"/>
      <c r="Q259" s="142"/>
      <c r="R259" s="142"/>
      <c r="S259" s="142"/>
      <c r="T259" s="142"/>
      <c r="U259" s="142"/>
      <c r="V259" s="142"/>
      <c r="W259" s="142"/>
      <c r="X259" s="142"/>
    </row>
    <row r="260" spans="1:24" x14ac:dyDescent="0.25">
      <c r="A260" s="158"/>
      <c r="B260" s="142"/>
      <c r="C260" s="152"/>
      <c r="D260" s="142"/>
      <c r="E260" s="152"/>
      <c r="F260" s="142"/>
      <c r="G260" s="152"/>
      <c r="H260" s="142"/>
      <c r="I260" s="152"/>
      <c r="J260" s="142"/>
      <c r="K260" s="152"/>
      <c r="L260" s="142"/>
      <c r="M260" s="142"/>
      <c r="N260" s="142"/>
      <c r="O260" s="142"/>
      <c r="P260" s="142"/>
      <c r="Q260" s="142"/>
      <c r="R260" s="142"/>
      <c r="S260" s="142"/>
      <c r="T260" s="142"/>
      <c r="U260" s="142"/>
      <c r="V260" s="142"/>
      <c r="W260" s="142"/>
      <c r="X260" s="142"/>
    </row>
    <row r="261" spans="1:24" x14ac:dyDescent="0.25">
      <c r="A261" s="158"/>
      <c r="B261" s="142"/>
      <c r="C261" s="152"/>
      <c r="D261" s="142"/>
      <c r="E261" s="152"/>
      <c r="F261" s="142"/>
      <c r="G261" s="152"/>
      <c r="H261" s="142"/>
      <c r="I261" s="152"/>
      <c r="J261" s="142"/>
      <c r="K261" s="152"/>
      <c r="L261" s="142"/>
      <c r="M261" s="142"/>
      <c r="N261" s="142"/>
      <c r="O261" s="142"/>
      <c r="P261" s="142"/>
      <c r="Q261" s="142"/>
      <c r="R261" s="142"/>
      <c r="S261" s="142"/>
      <c r="T261" s="142"/>
      <c r="U261" s="142"/>
      <c r="V261" s="142"/>
      <c r="W261" s="142"/>
      <c r="X261" s="142"/>
    </row>
    <row r="262" spans="1:24" x14ac:dyDescent="0.25">
      <c r="A262" s="158"/>
      <c r="B262" s="142"/>
      <c r="C262" s="152"/>
      <c r="D262" s="142"/>
      <c r="E262" s="152"/>
      <c r="F262" s="142"/>
      <c r="G262" s="152"/>
      <c r="H262" s="142"/>
      <c r="I262" s="152"/>
      <c r="J262" s="142"/>
      <c r="K262" s="152"/>
      <c r="L262" s="142"/>
      <c r="M262" s="142"/>
      <c r="N262" s="142"/>
      <c r="O262" s="142"/>
      <c r="P262" s="142"/>
      <c r="Q262" s="142"/>
      <c r="R262" s="142"/>
      <c r="S262" s="142"/>
      <c r="T262" s="142"/>
      <c r="U262" s="142"/>
      <c r="V262" s="142"/>
      <c r="W262" s="142"/>
      <c r="X262" s="142"/>
    </row>
    <row r="263" spans="1:24" x14ac:dyDescent="0.25">
      <c r="A263" s="158"/>
      <c r="B263" s="142"/>
      <c r="C263" s="152"/>
      <c r="D263" s="142"/>
      <c r="E263" s="152"/>
      <c r="F263" s="142"/>
      <c r="G263" s="152"/>
      <c r="H263" s="142"/>
      <c r="I263" s="152"/>
      <c r="J263" s="142"/>
      <c r="K263" s="152"/>
      <c r="L263" s="142"/>
      <c r="M263" s="142"/>
      <c r="N263" s="142"/>
      <c r="O263" s="142"/>
      <c r="P263" s="142"/>
      <c r="Q263" s="142"/>
      <c r="R263" s="142"/>
      <c r="S263" s="142"/>
      <c r="T263" s="142"/>
      <c r="U263" s="142"/>
      <c r="V263" s="142"/>
      <c r="W263" s="142"/>
      <c r="X263" s="142"/>
    </row>
    <row r="264" spans="1:24" x14ac:dyDescent="0.25">
      <c r="A264" s="158"/>
      <c r="B264" s="142"/>
      <c r="C264" s="152"/>
      <c r="D264" s="142"/>
      <c r="E264" s="152"/>
      <c r="F264" s="142"/>
      <c r="G264" s="152"/>
      <c r="H264" s="142"/>
      <c r="I264" s="152"/>
      <c r="J264" s="142"/>
      <c r="K264" s="152"/>
      <c r="L264" s="142"/>
      <c r="M264" s="142"/>
      <c r="N264" s="142"/>
      <c r="O264" s="142"/>
      <c r="P264" s="142"/>
      <c r="Q264" s="142"/>
      <c r="R264" s="142"/>
      <c r="S264" s="142"/>
      <c r="T264" s="142"/>
      <c r="U264" s="142"/>
      <c r="V264" s="142"/>
      <c r="W264" s="142"/>
      <c r="X264" s="142"/>
    </row>
    <row r="265" spans="1:24" x14ac:dyDescent="0.25">
      <c r="A265" s="158"/>
      <c r="B265" s="142"/>
      <c r="C265" s="152"/>
      <c r="D265" s="142"/>
      <c r="E265" s="152"/>
      <c r="F265" s="142"/>
      <c r="G265" s="152"/>
      <c r="H265" s="142"/>
      <c r="I265" s="152"/>
      <c r="J265" s="142"/>
      <c r="K265" s="152"/>
      <c r="L265" s="142"/>
      <c r="M265" s="142"/>
      <c r="N265" s="142"/>
      <c r="O265" s="142"/>
      <c r="P265" s="142"/>
      <c r="Q265" s="142"/>
      <c r="R265" s="142"/>
      <c r="S265" s="142"/>
      <c r="T265" s="142"/>
      <c r="U265" s="142"/>
      <c r="V265" s="142"/>
      <c r="W265" s="142"/>
      <c r="X265" s="142"/>
    </row>
    <row r="266" spans="1:24" x14ac:dyDescent="0.25">
      <c r="A266" s="158"/>
      <c r="B266" s="142"/>
      <c r="C266" s="152"/>
      <c r="D266" s="142"/>
      <c r="E266" s="152"/>
      <c r="F266" s="142"/>
      <c r="G266" s="152"/>
      <c r="H266" s="142"/>
      <c r="I266" s="152"/>
      <c r="J266" s="142"/>
      <c r="K266" s="152"/>
      <c r="L266" s="142"/>
      <c r="M266" s="142"/>
      <c r="N266" s="142"/>
      <c r="O266" s="142"/>
      <c r="P266" s="142"/>
      <c r="Q266" s="142"/>
      <c r="R266" s="142"/>
      <c r="S266" s="142"/>
      <c r="T266" s="142"/>
      <c r="U266" s="142"/>
      <c r="V266" s="142"/>
      <c r="W266" s="142"/>
      <c r="X266" s="142"/>
    </row>
    <row r="267" spans="1:24" x14ac:dyDescent="0.25">
      <c r="A267" s="158"/>
      <c r="B267" s="142"/>
      <c r="C267" s="152"/>
      <c r="D267" s="142"/>
      <c r="E267" s="152"/>
      <c r="F267" s="142"/>
      <c r="G267" s="152"/>
      <c r="H267" s="142"/>
      <c r="I267" s="152"/>
      <c r="J267" s="142"/>
      <c r="K267" s="152"/>
      <c r="L267" s="142"/>
      <c r="M267" s="142"/>
      <c r="N267" s="142"/>
      <c r="O267" s="142"/>
      <c r="P267" s="142"/>
      <c r="Q267" s="142"/>
      <c r="R267" s="142"/>
      <c r="S267" s="142"/>
      <c r="T267" s="142"/>
      <c r="U267" s="142"/>
      <c r="V267" s="142"/>
      <c r="W267" s="142"/>
      <c r="X267" s="142"/>
    </row>
    <row r="268" spans="1:24" x14ac:dyDescent="0.25">
      <c r="A268" s="158"/>
      <c r="B268" s="142"/>
      <c r="C268" s="152"/>
      <c r="D268" s="142"/>
      <c r="E268" s="152"/>
      <c r="F268" s="142"/>
      <c r="G268" s="152"/>
      <c r="H268" s="142"/>
      <c r="I268" s="152"/>
      <c r="J268" s="142"/>
      <c r="K268" s="152"/>
      <c r="L268" s="142"/>
      <c r="M268" s="142"/>
      <c r="N268" s="142"/>
      <c r="O268" s="142"/>
      <c r="P268" s="142"/>
      <c r="Q268" s="142"/>
      <c r="R268" s="142"/>
      <c r="S268" s="142"/>
      <c r="T268" s="142"/>
      <c r="U268" s="142"/>
      <c r="V268" s="142"/>
      <c r="W268" s="142"/>
      <c r="X268" s="142"/>
    </row>
    <row r="269" spans="1:24" x14ac:dyDescent="0.25">
      <c r="A269" s="158"/>
      <c r="B269" s="142"/>
      <c r="C269" s="152"/>
      <c r="D269" s="142"/>
      <c r="E269" s="152"/>
      <c r="F269" s="142"/>
      <c r="G269" s="152"/>
      <c r="H269" s="142"/>
      <c r="I269" s="152"/>
      <c r="J269" s="142"/>
      <c r="K269" s="152"/>
      <c r="L269" s="142"/>
      <c r="M269" s="142"/>
      <c r="N269" s="142"/>
      <c r="O269" s="142"/>
      <c r="P269" s="142"/>
      <c r="Q269" s="142"/>
      <c r="R269" s="142"/>
      <c r="S269" s="142"/>
      <c r="T269" s="142"/>
      <c r="U269" s="142"/>
      <c r="V269" s="142"/>
      <c r="W269" s="142"/>
      <c r="X269" s="142"/>
    </row>
    <row r="270" spans="1:24" x14ac:dyDescent="0.25">
      <c r="A270" s="158"/>
      <c r="B270" s="142"/>
      <c r="C270" s="152"/>
      <c r="D270" s="142"/>
      <c r="E270" s="152"/>
      <c r="F270" s="142"/>
      <c r="G270" s="152"/>
      <c r="H270" s="142"/>
      <c r="I270" s="152"/>
      <c r="J270" s="142"/>
      <c r="K270" s="152"/>
      <c r="L270" s="142"/>
      <c r="M270" s="142"/>
      <c r="N270" s="142"/>
      <c r="O270" s="142"/>
      <c r="P270" s="142"/>
      <c r="Q270" s="142"/>
      <c r="R270" s="142"/>
      <c r="S270" s="142"/>
      <c r="T270" s="142"/>
      <c r="U270" s="142"/>
      <c r="V270" s="142"/>
      <c r="W270" s="142"/>
      <c r="X270" s="142"/>
    </row>
    <row r="271" spans="1:24" x14ac:dyDescent="0.25">
      <c r="A271" s="158"/>
      <c r="B271" s="142"/>
      <c r="C271" s="152"/>
      <c r="D271" s="142"/>
      <c r="E271" s="152"/>
      <c r="F271" s="142"/>
      <c r="G271" s="152"/>
      <c r="H271" s="142"/>
      <c r="I271" s="152"/>
      <c r="J271" s="142"/>
      <c r="K271" s="152"/>
      <c r="L271" s="142"/>
      <c r="M271" s="142"/>
      <c r="N271" s="142"/>
      <c r="O271" s="142"/>
      <c r="P271" s="142"/>
      <c r="Q271" s="142"/>
      <c r="R271" s="142"/>
      <c r="S271" s="142"/>
      <c r="T271" s="142"/>
      <c r="U271" s="142"/>
      <c r="V271" s="142"/>
      <c r="W271" s="142"/>
      <c r="X271" s="142"/>
    </row>
    <row r="272" spans="1:24" x14ac:dyDescent="0.25">
      <c r="A272" s="158"/>
      <c r="B272" s="142"/>
      <c r="C272" s="152"/>
      <c r="D272" s="142"/>
      <c r="E272" s="152"/>
      <c r="F272" s="142"/>
      <c r="G272" s="152"/>
      <c r="H272" s="142"/>
      <c r="I272" s="152"/>
      <c r="J272" s="142"/>
      <c r="K272" s="152"/>
      <c r="L272" s="142"/>
      <c r="M272" s="142"/>
      <c r="N272" s="142"/>
      <c r="O272" s="142"/>
      <c r="P272" s="142"/>
      <c r="Q272" s="142"/>
      <c r="R272" s="142"/>
      <c r="S272" s="142"/>
      <c r="T272" s="142"/>
      <c r="U272" s="142"/>
      <c r="V272" s="142"/>
      <c r="W272" s="142"/>
      <c r="X272" s="142"/>
    </row>
    <row r="273" spans="1:24" x14ac:dyDescent="0.25">
      <c r="A273" s="158"/>
      <c r="B273" s="142"/>
      <c r="C273" s="152"/>
      <c r="D273" s="142"/>
      <c r="E273" s="152"/>
      <c r="F273" s="142"/>
      <c r="G273" s="152"/>
      <c r="H273" s="142"/>
      <c r="I273" s="152"/>
      <c r="J273" s="142"/>
      <c r="K273" s="152"/>
      <c r="L273" s="142"/>
      <c r="M273" s="142"/>
      <c r="N273" s="142"/>
      <c r="O273" s="142"/>
      <c r="P273" s="142"/>
      <c r="Q273" s="142"/>
      <c r="R273" s="142"/>
      <c r="S273" s="142"/>
      <c r="T273" s="142"/>
      <c r="U273" s="142"/>
      <c r="V273" s="142"/>
      <c r="W273" s="142"/>
      <c r="X273" s="142"/>
    </row>
    <row r="274" spans="1:24" x14ac:dyDescent="0.25">
      <c r="A274" s="158"/>
      <c r="B274" s="142"/>
      <c r="C274" s="152"/>
      <c r="D274" s="142"/>
      <c r="E274" s="152"/>
      <c r="F274" s="142"/>
      <c r="G274" s="152"/>
      <c r="H274" s="142"/>
      <c r="I274" s="152"/>
      <c r="J274" s="142"/>
      <c r="K274" s="152"/>
      <c r="L274" s="142"/>
      <c r="M274" s="142"/>
      <c r="N274" s="142"/>
      <c r="O274" s="142"/>
      <c r="P274" s="142"/>
      <c r="Q274" s="142"/>
      <c r="R274" s="142"/>
      <c r="S274" s="142"/>
      <c r="T274" s="142"/>
      <c r="U274" s="142"/>
      <c r="V274" s="142"/>
      <c r="W274" s="142"/>
      <c r="X274" s="142"/>
    </row>
    <row r="275" spans="1:24" x14ac:dyDescent="0.25">
      <c r="A275" s="158"/>
      <c r="B275" s="142"/>
      <c r="C275" s="152"/>
      <c r="D275" s="142"/>
      <c r="E275" s="152"/>
      <c r="F275" s="142"/>
      <c r="G275" s="152"/>
      <c r="H275" s="142"/>
      <c r="I275" s="152"/>
      <c r="J275" s="142"/>
      <c r="K275" s="152"/>
      <c r="L275" s="142"/>
      <c r="M275" s="142"/>
      <c r="N275" s="142"/>
      <c r="O275" s="142"/>
      <c r="P275" s="142"/>
      <c r="Q275" s="142"/>
      <c r="R275" s="142"/>
      <c r="S275" s="142"/>
      <c r="T275" s="142"/>
      <c r="U275" s="142"/>
      <c r="V275" s="142"/>
      <c r="W275" s="142"/>
      <c r="X275" s="142"/>
    </row>
    <row r="276" spans="1:24" x14ac:dyDescent="0.25">
      <c r="A276" s="158"/>
      <c r="B276" s="142"/>
      <c r="C276" s="152"/>
      <c r="D276" s="142"/>
      <c r="E276" s="152"/>
      <c r="F276" s="142"/>
      <c r="G276" s="152"/>
      <c r="H276" s="142"/>
      <c r="I276" s="152"/>
      <c r="J276" s="142"/>
      <c r="K276" s="152"/>
      <c r="L276" s="142"/>
      <c r="M276" s="142"/>
      <c r="N276" s="142"/>
      <c r="O276" s="142"/>
      <c r="P276" s="142"/>
      <c r="Q276" s="142"/>
      <c r="R276" s="142"/>
      <c r="S276" s="142"/>
      <c r="T276" s="142"/>
      <c r="U276" s="142"/>
      <c r="V276" s="142"/>
      <c r="W276" s="142"/>
      <c r="X276" s="142"/>
    </row>
    <row r="277" spans="1:24" x14ac:dyDescent="0.25">
      <c r="A277" s="158"/>
      <c r="B277" s="142"/>
      <c r="C277" s="152"/>
      <c r="D277" s="142"/>
      <c r="E277" s="152"/>
      <c r="F277" s="142"/>
      <c r="G277" s="152"/>
      <c r="H277" s="142"/>
      <c r="I277" s="152"/>
      <c r="J277" s="142"/>
      <c r="K277" s="152"/>
      <c r="L277" s="142"/>
      <c r="M277" s="142"/>
      <c r="N277" s="142"/>
      <c r="O277" s="142"/>
      <c r="P277" s="142"/>
      <c r="Q277" s="142"/>
      <c r="R277" s="142"/>
      <c r="S277" s="142"/>
      <c r="T277" s="142"/>
      <c r="U277" s="142"/>
      <c r="V277" s="142"/>
      <c r="W277" s="142"/>
      <c r="X277" s="142"/>
    </row>
    <row r="278" spans="1:24" x14ac:dyDescent="0.25">
      <c r="A278" s="158"/>
      <c r="B278" s="142"/>
      <c r="C278" s="152"/>
      <c r="D278" s="142"/>
      <c r="E278" s="152"/>
      <c r="F278" s="142"/>
      <c r="G278" s="152"/>
      <c r="H278" s="142"/>
      <c r="I278" s="152"/>
      <c r="J278" s="142"/>
      <c r="K278" s="152"/>
      <c r="L278" s="142"/>
      <c r="M278" s="142"/>
      <c r="N278" s="142"/>
      <c r="O278" s="142"/>
      <c r="P278" s="142"/>
      <c r="Q278" s="142"/>
      <c r="R278" s="142"/>
      <c r="S278" s="142"/>
      <c r="T278" s="142"/>
      <c r="U278" s="142"/>
      <c r="V278" s="142"/>
      <c r="W278" s="142"/>
      <c r="X278" s="142"/>
    </row>
    <row r="279" spans="1:24" x14ac:dyDescent="0.25">
      <c r="A279" s="158"/>
      <c r="B279" s="142"/>
      <c r="C279" s="152"/>
      <c r="D279" s="142"/>
      <c r="E279" s="152"/>
      <c r="F279" s="142"/>
      <c r="G279" s="152"/>
      <c r="H279" s="142"/>
      <c r="I279" s="152"/>
      <c r="J279" s="142"/>
      <c r="K279" s="152"/>
      <c r="L279" s="142"/>
      <c r="M279" s="142"/>
      <c r="N279" s="142"/>
      <c r="O279" s="142"/>
      <c r="P279" s="142"/>
      <c r="Q279" s="142"/>
      <c r="R279" s="142"/>
      <c r="S279" s="142"/>
      <c r="T279" s="142"/>
      <c r="U279" s="142"/>
      <c r="V279" s="142"/>
      <c r="W279" s="142"/>
      <c r="X279" s="142"/>
    </row>
    <row r="280" spans="1:24" x14ac:dyDescent="0.25">
      <c r="A280" s="158"/>
      <c r="B280" s="142"/>
      <c r="C280" s="152"/>
      <c r="D280" s="142"/>
      <c r="E280" s="152"/>
      <c r="F280" s="142"/>
      <c r="G280" s="152"/>
      <c r="H280" s="142"/>
      <c r="I280" s="152"/>
      <c r="J280" s="142"/>
      <c r="K280" s="152"/>
      <c r="L280" s="142"/>
      <c r="M280" s="142"/>
      <c r="N280" s="142"/>
      <c r="O280" s="142"/>
      <c r="P280" s="142"/>
      <c r="Q280" s="142"/>
      <c r="R280" s="142"/>
      <c r="S280" s="142"/>
      <c r="T280" s="142"/>
      <c r="U280" s="142"/>
      <c r="V280" s="142"/>
      <c r="W280" s="142"/>
      <c r="X280" s="142"/>
    </row>
    <row r="281" spans="1:24" x14ac:dyDescent="0.25">
      <c r="A281" s="158"/>
      <c r="B281" s="142"/>
      <c r="C281" s="152"/>
      <c r="D281" s="142"/>
      <c r="E281" s="152"/>
      <c r="F281" s="142"/>
      <c r="G281" s="152"/>
      <c r="H281" s="142"/>
      <c r="I281" s="152"/>
      <c r="J281" s="142"/>
      <c r="K281" s="152"/>
      <c r="L281" s="142"/>
      <c r="M281" s="142"/>
      <c r="N281" s="142"/>
      <c r="O281" s="142"/>
      <c r="P281" s="142"/>
      <c r="Q281" s="142"/>
      <c r="R281" s="142"/>
      <c r="S281" s="142"/>
      <c r="T281" s="142"/>
      <c r="U281" s="142"/>
      <c r="V281" s="142"/>
      <c r="W281" s="142"/>
      <c r="X281" s="142"/>
    </row>
    <row r="282" spans="1:24" x14ac:dyDescent="0.25">
      <c r="A282" s="158"/>
      <c r="B282" s="142"/>
      <c r="C282" s="152"/>
      <c r="D282" s="142"/>
      <c r="E282" s="152"/>
      <c r="F282" s="142"/>
      <c r="G282" s="152"/>
      <c r="H282" s="142"/>
      <c r="I282" s="152"/>
      <c r="J282" s="142"/>
      <c r="K282" s="152"/>
      <c r="L282" s="142"/>
      <c r="M282" s="142"/>
      <c r="N282" s="142"/>
      <c r="O282" s="142"/>
      <c r="P282" s="142"/>
      <c r="Q282" s="142"/>
      <c r="R282" s="142"/>
      <c r="S282" s="142"/>
      <c r="T282" s="142"/>
      <c r="U282" s="142"/>
      <c r="V282" s="142"/>
      <c r="W282" s="142"/>
      <c r="X282" s="142"/>
    </row>
    <row r="283" spans="1:24" x14ac:dyDescent="0.25">
      <c r="A283" s="158"/>
      <c r="B283" s="142"/>
      <c r="C283" s="152"/>
      <c r="D283" s="142"/>
      <c r="E283" s="152"/>
      <c r="F283" s="142"/>
      <c r="G283" s="152"/>
      <c r="H283" s="142"/>
      <c r="I283" s="152"/>
      <c r="J283" s="142"/>
      <c r="K283" s="152"/>
      <c r="L283" s="142"/>
      <c r="M283" s="142"/>
      <c r="N283" s="142"/>
      <c r="O283" s="142"/>
      <c r="P283" s="142"/>
      <c r="Q283" s="142"/>
      <c r="R283" s="142"/>
      <c r="S283" s="142"/>
      <c r="T283" s="142"/>
      <c r="U283" s="142"/>
      <c r="V283" s="142"/>
      <c r="W283" s="142"/>
      <c r="X283" s="142"/>
    </row>
    <row r="284" spans="1:24" x14ac:dyDescent="0.25">
      <c r="A284" s="158"/>
      <c r="B284" s="142"/>
      <c r="C284" s="152"/>
      <c r="D284" s="142"/>
      <c r="E284" s="152"/>
      <c r="F284" s="142"/>
      <c r="G284" s="152"/>
      <c r="H284" s="142"/>
      <c r="I284" s="152"/>
      <c r="J284" s="142"/>
      <c r="K284" s="152"/>
      <c r="L284" s="142"/>
      <c r="M284" s="142"/>
      <c r="N284" s="142"/>
      <c r="O284" s="142"/>
      <c r="P284" s="142"/>
      <c r="Q284" s="142"/>
      <c r="R284" s="142"/>
      <c r="S284" s="142"/>
      <c r="T284" s="142"/>
      <c r="U284" s="142"/>
      <c r="V284" s="142"/>
      <c r="W284" s="142"/>
      <c r="X284" s="142"/>
    </row>
    <row r="285" spans="1:24" x14ac:dyDescent="0.25">
      <c r="A285" s="158"/>
      <c r="B285" s="142"/>
      <c r="C285" s="152"/>
      <c r="D285" s="142"/>
      <c r="E285" s="152"/>
      <c r="F285" s="142"/>
      <c r="G285" s="152"/>
      <c r="H285" s="142"/>
      <c r="I285" s="152"/>
      <c r="J285" s="142"/>
      <c r="K285" s="152"/>
      <c r="L285" s="142"/>
      <c r="M285" s="142"/>
      <c r="N285" s="142"/>
      <c r="O285" s="142"/>
      <c r="P285" s="142"/>
      <c r="Q285" s="142"/>
      <c r="R285" s="142"/>
      <c r="S285" s="142"/>
      <c r="T285" s="142"/>
      <c r="U285" s="142"/>
      <c r="V285" s="142"/>
      <c r="W285" s="142"/>
      <c r="X285" s="142"/>
    </row>
    <row r="286" spans="1:24" x14ac:dyDescent="0.25">
      <c r="A286" s="158"/>
      <c r="B286" s="142"/>
      <c r="C286" s="152"/>
      <c r="D286" s="142"/>
      <c r="E286" s="152"/>
      <c r="F286" s="142"/>
      <c r="G286" s="152"/>
      <c r="H286" s="142"/>
      <c r="I286" s="152"/>
      <c r="J286" s="142"/>
      <c r="K286" s="152"/>
      <c r="L286" s="142"/>
      <c r="M286" s="142"/>
      <c r="N286" s="142"/>
      <c r="O286" s="142"/>
      <c r="P286" s="142"/>
      <c r="Q286" s="142"/>
      <c r="R286" s="142"/>
      <c r="S286" s="142"/>
      <c r="T286" s="142"/>
      <c r="U286" s="142"/>
      <c r="V286" s="142"/>
      <c r="W286" s="142"/>
      <c r="X286" s="142"/>
    </row>
    <row r="287" spans="1:24" x14ac:dyDescent="0.25">
      <c r="A287" s="158"/>
      <c r="B287" s="142"/>
      <c r="C287" s="152"/>
      <c r="D287" s="142"/>
      <c r="E287" s="152"/>
      <c r="F287" s="142"/>
      <c r="G287" s="152"/>
      <c r="H287" s="142"/>
      <c r="I287" s="152"/>
      <c r="J287" s="142"/>
      <c r="K287" s="152"/>
      <c r="L287" s="142"/>
      <c r="M287" s="142"/>
      <c r="N287" s="142"/>
      <c r="O287" s="142"/>
      <c r="P287" s="142"/>
      <c r="Q287" s="142"/>
      <c r="R287" s="142"/>
      <c r="S287" s="142"/>
      <c r="T287" s="142"/>
      <c r="U287" s="142"/>
      <c r="V287" s="142"/>
      <c r="W287" s="142"/>
      <c r="X287" s="142"/>
    </row>
    <row r="288" spans="1:24" x14ac:dyDescent="0.25">
      <c r="A288" s="158"/>
      <c r="B288" s="142"/>
      <c r="C288" s="152"/>
      <c r="D288" s="142"/>
      <c r="E288" s="152"/>
      <c r="F288" s="142"/>
      <c r="G288" s="152"/>
      <c r="H288" s="142"/>
      <c r="I288" s="152"/>
      <c r="J288" s="142"/>
      <c r="K288" s="152"/>
      <c r="L288" s="142"/>
      <c r="M288" s="142"/>
      <c r="N288" s="142"/>
      <c r="O288" s="142"/>
      <c r="P288" s="142"/>
      <c r="Q288" s="142"/>
      <c r="R288" s="142"/>
      <c r="S288" s="142"/>
      <c r="T288" s="142"/>
      <c r="U288" s="142"/>
      <c r="V288" s="142"/>
      <c r="W288" s="142"/>
      <c r="X288" s="142"/>
    </row>
    <row r="289" spans="1:24" x14ac:dyDescent="0.25">
      <c r="A289" s="158"/>
      <c r="B289" s="142"/>
      <c r="C289" s="152"/>
      <c r="D289" s="142"/>
      <c r="E289" s="152"/>
      <c r="F289" s="142"/>
      <c r="G289" s="152"/>
      <c r="H289" s="142"/>
      <c r="I289" s="152"/>
      <c r="J289" s="142"/>
      <c r="K289" s="152"/>
      <c r="L289" s="142"/>
      <c r="M289" s="142"/>
      <c r="N289" s="142"/>
      <c r="O289" s="142"/>
      <c r="P289" s="142"/>
      <c r="Q289" s="142"/>
      <c r="R289" s="142"/>
      <c r="S289" s="142"/>
      <c r="T289" s="142"/>
      <c r="U289" s="142"/>
      <c r="V289" s="142"/>
      <c r="W289" s="142"/>
      <c r="X289" s="142"/>
    </row>
    <row r="290" spans="1:24" x14ac:dyDescent="0.25">
      <c r="A290" s="158"/>
      <c r="B290" s="142"/>
      <c r="C290" s="152"/>
      <c r="D290" s="142"/>
      <c r="E290" s="152"/>
      <c r="F290" s="142"/>
      <c r="G290" s="152"/>
      <c r="H290" s="142"/>
      <c r="I290" s="152"/>
      <c r="J290" s="142"/>
      <c r="K290" s="152"/>
      <c r="L290" s="142"/>
      <c r="M290" s="142"/>
      <c r="N290" s="142"/>
      <c r="O290" s="142"/>
      <c r="P290" s="142"/>
      <c r="Q290" s="142"/>
      <c r="R290" s="142"/>
      <c r="S290" s="142"/>
      <c r="T290" s="142"/>
      <c r="U290" s="142"/>
      <c r="V290" s="142"/>
      <c r="W290" s="142"/>
      <c r="X290" s="142"/>
    </row>
    <row r="291" spans="1:24" x14ac:dyDescent="0.25">
      <c r="A291" s="158"/>
      <c r="B291" s="142"/>
      <c r="C291" s="152"/>
      <c r="D291" s="142"/>
      <c r="E291" s="152"/>
      <c r="F291" s="142"/>
      <c r="G291" s="152"/>
      <c r="H291" s="142"/>
      <c r="I291" s="152"/>
      <c r="J291" s="142"/>
      <c r="K291" s="152"/>
      <c r="L291" s="142"/>
      <c r="M291" s="142"/>
      <c r="N291" s="142"/>
      <c r="O291" s="142"/>
      <c r="P291" s="142"/>
      <c r="Q291" s="142"/>
      <c r="R291" s="142"/>
      <c r="S291" s="142"/>
      <c r="T291" s="142"/>
      <c r="U291" s="142"/>
      <c r="V291" s="142"/>
      <c r="W291" s="142"/>
      <c r="X291" s="142"/>
    </row>
    <row r="292" spans="1:24" x14ac:dyDescent="0.25">
      <c r="A292" s="158"/>
      <c r="B292" s="142"/>
      <c r="C292" s="152"/>
      <c r="D292" s="142"/>
      <c r="E292" s="152"/>
      <c r="F292" s="142"/>
      <c r="G292" s="152"/>
      <c r="H292" s="142"/>
      <c r="I292" s="152"/>
      <c r="J292" s="142"/>
      <c r="K292" s="152"/>
      <c r="L292" s="142"/>
      <c r="M292" s="142"/>
      <c r="N292" s="142"/>
      <c r="O292" s="142"/>
      <c r="P292" s="142"/>
      <c r="Q292" s="142"/>
      <c r="R292" s="142"/>
      <c r="S292" s="142"/>
      <c r="T292" s="142"/>
      <c r="U292" s="142"/>
      <c r="V292" s="142"/>
      <c r="W292" s="142"/>
      <c r="X292" s="142"/>
    </row>
    <row r="293" spans="1:24" x14ac:dyDescent="0.25">
      <c r="A293" s="158"/>
      <c r="B293" s="142"/>
      <c r="C293" s="152"/>
      <c r="D293" s="142"/>
      <c r="E293" s="152"/>
      <c r="F293" s="142"/>
      <c r="G293" s="152"/>
      <c r="H293" s="142"/>
      <c r="I293" s="152"/>
      <c r="J293" s="142"/>
      <c r="K293" s="152"/>
      <c r="L293" s="142"/>
      <c r="M293" s="142"/>
      <c r="N293" s="142"/>
      <c r="O293" s="142"/>
      <c r="P293" s="142"/>
      <c r="Q293" s="142"/>
      <c r="R293" s="142"/>
      <c r="S293" s="142"/>
      <c r="T293" s="142"/>
      <c r="U293" s="142"/>
      <c r="V293" s="142"/>
      <c r="W293" s="142"/>
      <c r="X293" s="142"/>
    </row>
    <row r="294" spans="1:24" x14ac:dyDescent="0.25">
      <c r="A294" s="158"/>
      <c r="B294" s="142"/>
      <c r="C294" s="152"/>
      <c r="D294" s="142"/>
      <c r="E294" s="152"/>
      <c r="F294" s="142"/>
      <c r="G294" s="152"/>
      <c r="H294" s="142"/>
      <c r="I294" s="152"/>
      <c r="J294" s="142"/>
      <c r="K294" s="152"/>
      <c r="L294" s="142"/>
      <c r="M294" s="142"/>
      <c r="N294" s="142"/>
      <c r="O294" s="142"/>
      <c r="P294" s="142"/>
      <c r="Q294" s="142"/>
      <c r="R294" s="142"/>
      <c r="S294" s="142"/>
      <c r="T294" s="142"/>
      <c r="U294" s="142"/>
      <c r="V294" s="142"/>
      <c r="W294" s="142"/>
      <c r="X294" s="142"/>
    </row>
    <row r="295" spans="1:24" x14ac:dyDescent="0.25">
      <c r="A295" s="158"/>
      <c r="B295" s="142"/>
      <c r="C295" s="152"/>
      <c r="D295" s="142"/>
      <c r="E295" s="152"/>
      <c r="F295" s="142"/>
      <c r="G295" s="152"/>
      <c r="H295" s="142"/>
      <c r="I295" s="152"/>
      <c r="J295" s="142"/>
      <c r="K295" s="152"/>
      <c r="L295" s="142"/>
      <c r="M295" s="142"/>
      <c r="N295" s="142"/>
      <c r="O295" s="142"/>
      <c r="P295" s="142"/>
      <c r="Q295" s="142"/>
      <c r="R295" s="142"/>
      <c r="S295" s="142"/>
      <c r="T295" s="142"/>
      <c r="U295" s="142"/>
      <c r="V295" s="142"/>
      <c r="W295" s="142"/>
      <c r="X295" s="142"/>
    </row>
    <row r="296" spans="1:24" x14ac:dyDescent="0.25">
      <c r="A296" s="158"/>
      <c r="B296" s="142"/>
      <c r="C296" s="152"/>
      <c r="D296" s="142"/>
      <c r="E296" s="152"/>
      <c r="F296" s="142"/>
      <c r="G296" s="152"/>
      <c r="H296" s="142"/>
      <c r="I296" s="152"/>
      <c r="J296" s="142"/>
      <c r="K296" s="152"/>
      <c r="L296" s="142"/>
      <c r="M296" s="142"/>
      <c r="N296" s="142"/>
      <c r="O296" s="142"/>
      <c r="P296" s="142"/>
      <c r="Q296" s="142"/>
      <c r="R296" s="142"/>
      <c r="S296" s="142"/>
      <c r="T296" s="142"/>
      <c r="U296" s="142"/>
      <c r="V296" s="142"/>
      <c r="W296" s="142"/>
      <c r="X296" s="142"/>
    </row>
    <row r="297" spans="1:24" x14ac:dyDescent="0.25">
      <c r="A297" s="158"/>
      <c r="B297" s="142"/>
      <c r="C297" s="152"/>
      <c r="D297" s="142"/>
      <c r="E297" s="152"/>
      <c r="F297" s="142"/>
      <c r="G297" s="152"/>
      <c r="H297" s="142"/>
      <c r="I297" s="152"/>
      <c r="J297" s="142"/>
      <c r="K297" s="152"/>
      <c r="L297" s="142"/>
      <c r="M297" s="142"/>
      <c r="N297" s="142"/>
      <c r="O297" s="142"/>
      <c r="P297" s="142"/>
      <c r="Q297" s="142"/>
      <c r="R297" s="142"/>
      <c r="S297" s="142"/>
      <c r="T297" s="142"/>
      <c r="U297" s="142"/>
      <c r="V297" s="142"/>
      <c r="W297" s="142"/>
      <c r="X297" s="142"/>
    </row>
    <row r="298" spans="1:24" x14ac:dyDescent="0.25">
      <c r="A298" s="158"/>
      <c r="B298" s="142"/>
      <c r="C298" s="152"/>
      <c r="D298" s="142"/>
      <c r="E298" s="152"/>
      <c r="F298" s="142"/>
      <c r="G298" s="152"/>
      <c r="H298" s="142"/>
      <c r="I298" s="152"/>
      <c r="J298" s="142"/>
      <c r="K298" s="152"/>
      <c r="L298" s="142"/>
      <c r="M298" s="142"/>
      <c r="N298" s="142"/>
      <c r="O298" s="142"/>
      <c r="P298" s="142"/>
      <c r="Q298" s="142"/>
      <c r="R298" s="142"/>
      <c r="S298" s="142"/>
      <c r="T298" s="142"/>
      <c r="U298" s="142"/>
      <c r="V298" s="142"/>
      <c r="W298" s="142"/>
      <c r="X298" s="142"/>
    </row>
    <row r="299" spans="1:24" x14ac:dyDescent="0.25">
      <c r="A299" s="158"/>
      <c r="B299" s="142"/>
      <c r="C299" s="152"/>
      <c r="D299" s="142"/>
      <c r="E299" s="152"/>
      <c r="F299" s="142"/>
      <c r="G299" s="152"/>
      <c r="H299" s="142"/>
      <c r="I299" s="152"/>
      <c r="J299" s="142"/>
      <c r="K299" s="152"/>
      <c r="L299" s="142"/>
      <c r="M299" s="142"/>
      <c r="N299" s="142"/>
      <c r="O299" s="142"/>
      <c r="P299" s="142"/>
      <c r="Q299" s="142"/>
      <c r="R299" s="142"/>
      <c r="S299" s="142"/>
      <c r="T299" s="142"/>
      <c r="U299" s="142"/>
      <c r="V299" s="142"/>
      <c r="W299" s="142"/>
      <c r="X299" s="142"/>
    </row>
    <row r="300" spans="1:24" x14ac:dyDescent="0.25">
      <c r="A300" s="158"/>
      <c r="B300" s="142"/>
      <c r="C300" s="152"/>
      <c r="D300" s="142"/>
      <c r="E300" s="152"/>
      <c r="F300" s="142"/>
      <c r="G300" s="152"/>
      <c r="H300" s="142"/>
      <c r="I300" s="152"/>
      <c r="J300" s="142"/>
      <c r="K300" s="152"/>
      <c r="L300" s="142"/>
      <c r="M300" s="142"/>
      <c r="N300" s="142"/>
      <c r="O300" s="142"/>
      <c r="P300" s="142"/>
      <c r="Q300" s="142"/>
      <c r="R300" s="142"/>
      <c r="S300" s="142"/>
      <c r="T300" s="142"/>
      <c r="U300" s="142"/>
      <c r="V300" s="142"/>
      <c r="W300" s="142"/>
      <c r="X300" s="142"/>
    </row>
    <row r="301" spans="1:24" x14ac:dyDescent="0.25">
      <c r="A301" s="158"/>
      <c r="B301" s="142"/>
      <c r="C301" s="152"/>
      <c r="D301" s="142"/>
      <c r="E301" s="152"/>
      <c r="F301" s="142"/>
      <c r="G301" s="152"/>
      <c r="H301" s="142"/>
      <c r="I301" s="152"/>
      <c r="J301" s="142"/>
      <c r="K301" s="152"/>
      <c r="L301" s="142"/>
      <c r="M301" s="142"/>
      <c r="N301" s="142"/>
      <c r="O301" s="142"/>
      <c r="P301" s="142"/>
      <c r="Q301" s="142"/>
      <c r="R301" s="142"/>
      <c r="S301" s="142"/>
      <c r="T301" s="142"/>
      <c r="U301" s="142"/>
      <c r="V301" s="142"/>
      <c r="W301" s="142"/>
      <c r="X301" s="142"/>
    </row>
    <row r="302" spans="1:24" x14ac:dyDescent="0.25">
      <c r="A302" s="158"/>
      <c r="B302" s="142"/>
      <c r="C302" s="152"/>
      <c r="D302" s="142"/>
      <c r="E302" s="152"/>
      <c r="F302" s="142"/>
      <c r="G302" s="152"/>
      <c r="H302" s="142"/>
      <c r="I302" s="152"/>
      <c r="J302" s="142"/>
      <c r="K302" s="152"/>
      <c r="L302" s="142"/>
      <c r="M302" s="142"/>
      <c r="N302" s="142"/>
      <c r="O302" s="142"/>
      <c r="P302" s="142"/>
      <c r="Q302" s="142"/>
      <c r="R302" s="142"/>
      <c r="S302" s="142"/>
      <c r="T302" s="142"/>
      <c r="U302" s="142"/>
      <c r="V302" s="142"/>
      <c r="W302" s="142"/>
      <c r="X302" s="142"/>
    </row>
    <row r="303" spans="1:24" x14ac:dyDescent="0.25">
      <c r="A303" s="158"/>
      <c r="B303" s="142"/>
      <c r="C303" s="152"/>
      <c r="D303" s="142"/>
      <c r="E303" s="152"/>
      <c r="F303" s="142"/>
      <c r="G303" s="152"/>
      <c r="H303" s="142"/>
      <c r="I303" s="152"/>
      <c r="J303" s="142"/>
      <c r="K303" s="152"/>
      <c r="L303" s="142"/>
      <c r="M303" s="142"/>
      <c r="N303" s="142"/>
      <c r="O303" s="142"/>
      <c r="P303" s="142"/>
      <c r="Q303" s="142"/>
      <c r="R303" s="142"/>
      <c r="S303" s="142"/>
      <c r="T303" s="142"/>
      <c r="U303" s="142"/>
      <c r="V303" s="142"/>
      <c r="W303" s="142"/>
      <c r="X303" s="142"/>
    </row>
    <row r="304" spans="1:24" x14ac:dyDescent="0.25">
      <c r="A304" s="158"/>
      <c r="B304" s="142"/>
      <c r="C304" s="152"/>
      <c r="D304" s="142"/>
      <c r="E304" s="152"/>
      <c r="F304" s="142"/>
      <c r="G304" s="152"/>
      <c r="H304" s="142"/>
      <c r="I304" s="152"/>
      <c r="J304" s="142"/>
      <c r="K304" s="152"/>
      <c r="L304" s="142"/>
      <c r="M304" s="142"/>
      <c r="N304" s="142"/>
      <c r="O304" s="142"/>
      <c r="P304" s="142"/>
      <c r="Q304" s="142"/>
      <c r="R304" s="142"/>
      <c r="S304" s="142"/>
      <c r="T304" s="142"/>
      <c r="U304" s="142"/>
      <c r="V304" s="142"/>
      <c r="W304" s="142"/>
      <c r="X304" s="142"/>
    </row>
    <row r="305" spans="1:24" x14ac:dyDescent="0.25">
      <c r="A305" s="158"/>
      <c r="B305" s="142"/>
      <c r="C305" s="152"/>
      <c r="D305" s="142"/>
      <c r="E305" s="152"/>
      <c r="F305" s="142"/>
      <c r="G305" s="152"/>
      <c r="H305" s="142"/>
      <c r="I305" s="152"/>
      <c r="J305" s="142"/>
      <c r="K305" s="152"/>
      <c r="L305" s="142"/>
      <c r="M305" s="142"/>
      <c r="N305" s="142"/>
      <c r="O305" s="142"/>
      <c r="P305" s="142"/>
      <c r="Q305" s="142"/>
      <c r="R305" s="142"/>
      <c r="S305" s="142"/>
      <c r="T305" s="142"/>
      <c r="U305" s="142"/>
      <c r="V305" s="142"/>
      <c r="W305" s="142"/>
      <c r="X305" s="142"/>
    </row>
    <row r="306" spans="1:24" x14ac:dyDescent="0.25">
      <c r="A306" s="158"/>
      <c r="B306" s="142"/>
      <c r="C306" s="152"/>
      <c r="D306" s="142"/>
      <c r="E306" s="152"/>
      <c r="F306" s="142"/>
      <c r="G306" s="152"/>
      <c r="H306" s="142"/>
      <c r="I306" s="152"/>
      <c r="J306" s="142"/>
      <c r="K306" s="152"/>
      <c r="L306" s="142"/>
      <c r="M306" s="142"/>
      <c r="N306" s="142"/>
      <c r="O306" s="142"/>
      <c r="P306" s="142"/>
      <c r="Q306" s="142"/>
      <c r="R306" s="142"/>
      <c r="S306" s="142"/>
      <c r="T306" s="142"/>
      <c r="U306" s="142"/>
      <c r="V306" s="142"/>
      <c r="W306" s="142"/>
      <c r="X306" s="142"/>
    </row>
    <row r="307" spans="1:24" x14ac:dyDescent="0.25">
      <c r="A307" s="158"/>
      <c r="B307" s="142"/>
      <c r="C307" s="152"/>
      <c r="D307" s="142"/>
      <c r="E307" s="152"/>
      <c r="F307" s="142"/>
      <c r="G307" s="152"/>
      <c r="H307" s="142"/>
      <c r="I307" s="152"/>
      <c r="J307" s="142"/>
      <c r="K307" s="152"/>
      <c r="L307" s="142"/>
      <c r="M307" s="142"/>
      <c r="N307" s="142"/>
      <c r="O307" s="142"/>
      <c r="P307" s="142"/>
      <c r="Q307" s="142"/>
      <c r="R307" s="142"/>
      <c r="S307" s="142"/>
      <c r="T307" s="142"/>
      <c r="U307" s="142"/>
      <c r="V307" s="142"/>
      <c r="W307" s="142"/>
      <c r="X307" s="142"/>
    </row>
    <row r="308" spans="1:24" x14ac:dyDescent="0.25">
      <c r="A308" s="158"/>
      <c r="B308" s="142"/>
      <c r="C308" s="152"/>
      <c r="D308" s="142"/>
      <c r="E308" s="152"/>
      <c r="F308" s="142"/>
      <c r="G308" s="152"/>
      <c r="H308" s="142"/>
      <c r="I308" s="152"/>
      <c r="J308" s="142"/>
      <c r="K308" s="152"/>
      <c r="L308" s="142"/>
      <c r="M308" s="142"/>
      <c r="N308" s="142"/>
      <c r="O308" s="142"/>
      <c r="P308" s="142"/>
      <c r="Q308" s="142"/>
      <c r="R308" s="142"/>
      <c r="S308" s="142"/>
      <c r="T308" s="142"/>
      <c r="U308" s="142"/>
      <c r="V308" s="142"/>
      <c r="W308" s="142"/>
      <c r="X308" s="142"/>
    </row>
    <row r="309" spans="1:24" x14ac:dyDescent="0.25">
      <c r="A309" s="158"/>
      <c r="B309" s="142"/>
      <c r="C309" s="152"/>
      <c r="D309" s="142"/>
      <c r="E309" s="152"/>
      <c r="F309" s="142"/>
      <c r="G309" s="152"/>
      <c r="H309" s="142"/>
      <c r="I309" s="152"/>
      <c r="J309" s="142"/>
      <c r="K309" s="152"/>
      <c r="L309" s="142"/>
      <c r="M309" s="142"/>
      <c r="N309" s="142"/>
      <c r="O309" s="142"/>
      <c r="P309" s="142"/>
      <c r="Q309" s="142"/>
      <c r="R309" s="142"/>
      <c r="S309" s="142"/>
      <c r="T309" s="142"/>
      <c r="U309" s="142"/>
      <c r="V309" s="142"/>
      <c r="W309" s="142"/>
      <c r="X309" s="142"/>
    </row>
    <row r="310" spans="1:24" x14ac:dyDescent="0.25">
      <c r="A310" s="158"/>
      <c r="B310" s="142"/>
      <c r="C310" s="152"/>
      <c r="D310" s="142"/>
      <c r="E310" s="152"/>
      <c r="F310" s="142"/>
      <c r="G310" s="152"/>
      <c r="H310" s="142"/>
      <c r="I310" s="152"/>
      <c r="J310" s="142"/>
      <c r="K310" s="152"/>
      <c r="L310" s="142"/>
      <c r="M310" s="142"/>
      <c r="N310" s="142"/>
      <c r="O310" s="142"/>
      <c r="P310" s="142"/>
      <c r="Q310" s="142"/>
      <c r="R310" s="142"/>
      <c r="S310" s="142"/>
      <c r="T310" s="142"/>
      <c r="U310" s="142"/>
      <c r="V310" s="142"/>
      <c r="W310" s="142"/>
      <c r="X310" s="142"/>
    </row>
    <row r="311" spans="1:24" x14ac:dyDescent="0.25">
      <c r="A311" s="158"/>
      <c r="B311" s="142"/>
      <c r="C311" s="152"/>
      <c r="D311" s="142"/>
      <c r="E311" s="152"/>
      <c r="F311" s="142"/>
      <c r="G311" s="152"/>
      <c r="H311" s="142"/>
      <c r="I311" s="152"/>
      <c r="J311" s="142"/>
      <c r="K311" s="152"/>
      <c r="L311" s="142"/>
      <c r="M311" s="142"/>
      <c r="N311" s="142"/>
      <c r="O311" s="142"/>
      <c r="P311" s="142"/>
      <c r="Q311" s="142"/>
      <c r="R311" s="142"/>
      <c r="S311" s="142"/>
      <c r="T311" s="142"/>
      <c r="U311" s="142"/>
      <c r="V311" s="142"/>
      <c r="W311" s="142"/>
      <c r="X311" s="142"/>
    </row>
    <row r="312" spans="1:24" x14ac:dyDescent="0.25">
      <c r="A312" s="158"/>
      <c r="B312" s="142"/>
      <c r="C312" s="152"/>
      <c r="D312" s="142"/>
      <c r="E312" s="152"/>
      <c r="F312" s="142"/>
      <c r="G312" s="152"/>
      <c r="H312" s="142"/>
      <c r="I312" s="152"/>
      <c r="J312" s="142"/>
      <c r="K312" s="152"/>
      <c r="L312" s="142"/>
      <c r="M312" s="142"/>
      <c r="N312" s="142"/>
      <c r="O312" s="142"/>
      <c r="P312" s="142"/>
      <c r="Q312" s="142"/>
      <c r="R312" s="142"/>
      <c r="S312" s="142"/>
      <c r="T312" s="142"/>
      <c r="U312" s="142"/>
      <c r="V312" s="142"/>
      <c r="W312" s="142"/>
      <c r="X312" s="142"/>
    </row>
    <row r="313" spans="1:24" x14ac:dyDescent="0.25">
      <c r="A313" s="158"/>
      <c r="B313" s="142"/>
      <c r="C313" s="152"/>
      <c r="D313" s="142"/>
      <c r="E313" s="152"/>
      <c r="F313" s="142"/>
      <c r="G313" s="152"/>
      <c r="H313" s="142"/>
      <c r="I313" s="152"/>
      <c r="J313" s="142"/>
      <c r="K313" s="152"/>
      <c r="L313" s="142"/>
      <c r="M313" s="142"/>
      <c r="N313" s="142"/>
      <c r="O313" s="142"/>
      <c r="P313" s="142"/>
      <c r="Q313" s="142"/>
      <c r="R313" s="142"/>
      <c r="S313" s="142"/>
      <c r="T313" s="142"/>
      <c r="U313" s="142"/>
      <c r="V313" s="142"/>
      <c r="W313" s="142"/>
      <c r="X313" s="142"/>
    </row>
    <row r="314" spans="1:24" x14ac:dyDescent="0.25">
      <c r="A314" s="158"/>
      <c r="B314" s="142"/>
      <c r="C314" s="152"/>
      <c r="D314" s="142"/>
      <c r="E314" s="152"/>
      <c r="F314" s="142"/>
      <c r="G314" s="152"/>
      <c r="H314" s="142"/>
      <c r="I314" s="152"/>
      <c r="J314" s="142"/>
      <c r="K314" s="152"/>
      <c r="L314" s="142"/>
      <c r="M314" s="142"/>
      <c r="N314" s="142"/>
      <c r="O314" s="142"/>
      <c r="P314" s="142"/>
      <c r="Q314" s="142"/>
      <c r="R314" s="142"/>
      <c r="S314" s="142"/>
      <c r="T314" s="142"/>
      <c r="U314" s="142"/>
      <c r="V314" s="142"/>
      <c r="W314" s="142"/>
      <c r="X314" s="142"/>
    </row>
    <row r="315" spans="1:24" x14ac:dyDescent="0.25">
      <c r="A315" s="158"/>
      <c r="B315" s="142"/>
      <c r="C315" s="152"/>
      <c r="D315" s="142"/>
      <c r="E315" s="152"/>
      <c r="F315" s="142"/>
      <c r="G315" s="152"/>
      <c r="H315" s="142"/>
      <c r="I315" s="152"/>
      <c r="J315" s="142"/>
      <c r="K315" s="152"/>
      <c r="L315" s="142"/>
      <c r="M315" s="142"/>
      <c r="N315" s="142"/>
      <c r="O315" s="142"/>
      <c r="P315" s="142"/>
      <c r="Q315" s="142"/>
      <c r="R315" s="142"/>
      <c r="S315" s="142"/>
      <c r="T315" s="142"/>
      <c r="U315" s="142"/>
      <c r="V315" s="142"/>
      <c r="W315" s="142"/>
      <c r="X315" s="142"/>
    </row>
    <row r="316" spans="1:24" x14ac:dyDescent="0.25">
      <c r="A316" s="158"/>
      <c r="B316" s="142"/>
      <c r="C316" s="152"/>
      <c r="D316" s="142"/>
      <c r="E316" s="152"/>
      <c r="F316" s="142"/>
      <c r="G316" s="152"/>
      <c r="H316" s="142"/>
      <c r="I316" s="152"/>
      <c r="J316" s="142"/>
      <c r="K316" s="152"/>
      <c r="L316" s="142"/>
      <c r="M316" s="142"/>
      <c r="N316" s="142"/>
      <c r="O316" s="142"/>
      <c r="P316" s="142"/>
      <c r="Q316" s="142"/>
      <c r="R316" s="142"/>
      <c r="S316" s="142"/>
      <c r="T316" s="142"/>
      <c r="U316" s="142"/>
      <c r="V316" s="142"/>
      <c r="W316" s="142"/>
      <c r="X316" s="142"/>
    </row>
    <row r="317" spans="1:24" x14ac:dyDescent="0.25">
      <c r="A317" s="158"/>
      <c r="B317" s="142"/>
      <c r="C317" s="152"/>
      <c r="D317" s="142"/>
      <c r="E317" s="152"/>
      <c r="F317" s="142"/>
      <c r="G317" s="152"/>
      <c r="H317" s="142"/>
      <c r="I317" s="152"/>
      <c r="J317" s="142"/>
      <c r="K317" s="152"/>
      <c r="L317" s="142"/>
      <c r="M317" s="142"/>
      <c r="N317" s="142"/>
      <c r="O317" s="142"/>
      <c r="P317" s="142"/>
      <c r="Q317" s="142"/>
      <c r="R317" s="142"/>
      <c r="S317" s="142"/>
      <c r="T317" s="142"/>
      <c r="U317" s="142"/>
      <c r="V317" s="142"/>
      <c r="W317" s="142"/>
      <c r="X317" s="142"/>
    </row>
    <row r="318" spans="1:24" x14ac:dyDescent="0.25">
      <c r="A318" s="158"/>
      <c r="B318" s="142"/>
      <c r="C318" s="152"/>
      <c r="D318" s="142"/>
      <c r="E318" s="152"/>
      <c r="F318" s="142"/>
      <c r="G318" s="152"/>
      <c r="H318" s="142"/>
      <c r="I318" s="152"/>
      <c r="J318" s="142"/>
      <c r="K318" s="152"/>
      <c r="L318" s="142"/>
      <c r="M318" s="142"/>
      <c r="N318" s="142"/>
      <c r="O318" s="142"/>
      <c r="P318" s="142"/>
      <c r="Q318" s="142"/>
      <c r="R318" s="142"/>
      <c r="S318" s="142"/>
      <c r="T318" s="142"/>
      <c r="U318" s="142"/>
      <c r="V318" s="142"/>
      <c r="W318" s="142"/>
      <c r="X318" s="142"/>
    </row>
    <row r="319" spans="1:24" x14ac:dyDescent="0.25">
      <c r="A319" s="158"/>
      <c r="B319" s="142"/>
      <c r="C319" s="152"/>
      <c r="D319" s="142"/>
      <c r="E319" s="152"/>
      <c r="F319" s="142"/>
      <c r="G319" s="152"/>
      <c r="H319" s="142"/>
      <c r="I319" s="152"/>
      <c r="J319" s="142"/>
      <c r="K319" s="152"/>
      <c r="L319" s="142"/>
      <c r="M319" s="142"/>
      <c r="N319" s="142"/>
      <c r="O319" s="142"/>
      <c r="P319" s="142"/>
      <c r="Q319" s="142"/>
      <c r="R319" s="142"/>
      <c r="S319" s="142"/>
      <c r="T319" s="142"/>
      <c r="U319" s="142"/>
      <c r="V319" s="142"/>
      <c r="W319" s="142"/>
      <c r="X319" s="142"/>
    </row>
  </sheetData>
  <mergeCells count="5">
    <mergeCell ref="A3:C3"/>
    <mergeCell ref="K3:M3"/>
    <mergeCell ref="K5:M5"/>
    <mergeCell ref="A10:E11"/>
    <mergeCell ref="K12:L12"/>
  </mergeCells>
  <hyperlinks>
    <hyperlink ref="L11" r:id="rId1" xr:uid="{98B63462-0EC3-47DA-9EA7-6E62AC5A492A}"/>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9"/>
  <sheetViews>
    <sheetView topLeftCell="A23" workbookViewId="0">
      <selection activeCell="I43" sqref="I43"/>
    </sheetView>
  </sheetViews>
  <sheetFormatPr defaultColWidth="14.42578125" defaultRowHeight="12.75" customHeight="1" x14ac:dyDescent="0.2"/>
  <cols>
    <col min="1" max="1" width="12.7109375" bestFit="1" customWidth="1"/>
    <col min="2" max="2" width="22.42578125" customWidth="1"/>
    <col min="3" max="3" width="9.7109375" customWidth="1"/>
    <col min="4" max="4" width="11.7109375" customWidth="1"/>
    <col min="5" max="5" width="9.85546875" customWidth="1"/>
    <col min="6" max="6" width="10.85546875" customWidth="1"/>
    <col min="7" max="7" width="10.140625" customWidth="1"/>
    <col min="8" max="8" width="38.85546875" customWidth="1"/>
    <col min="9" max="9" width="5.7109375" bestFit="1" customWidth="1"/>
    <col min="10" max="10" width="5.140625" bestFit="1" customWidth="1"/>
  </cols>
  <sheetData>
    <row r="1" spans="1:7" ht="22.5" customHeight="1" x14ac:dyDescent="0.2">
      <c r="A1" s="57" t="s">
        <v>0</v>
      </c>
      <c r="C1" s="3"/>
      <c r="D1" s="3"/>
      <c r="E1" s="3"/>
      <c r="F1" s="254" t="s">
        <v>2</v>
      </c>
      <c r="G1" s="255"/>
    </row>
    <row r="2" spans="1:7" ht="25.5" x14ac:dyDescent="0.2">
      <c r="A2" s="18" t="s">
        <v>5</v>
      </c>
      <c r="B2" s="18" t="s">
        <v>3</v>
      </c>
      <c r="C2" s="19" t="s">
        <v>116</v>
      </c>
      <c r="D2" s="19" t="s">
        <v>7</v>
      </c>
      <c r="E2" s="19" t="s">
        <v>8</v>
      </c>
      <c r="F2" s="15" t="s">
        <v>9</v>
      </c>
      <c r="G2" s="16">
        <f>Income!$D$11</f>
        <v>0</v>
      </c>
    </row>
    <row r="3" spans="1:7" x14ac:dyDescent="0.2">
      <c r="A3" s="20" t="s">
        <v>34</v>
      </c>
      <c r="B3" s="20" t="s">
        <v>10</v>
      </c>
      <c r="C3" s="21"/>
      <c r="D3" s="21"/>
      <c r="E3" s="21">
        <f t="shared" ref="E3:E25" si="0">C3-D3</f>
        <v>0</v>
      </c>
      <c r="F3" s="20"/>
      <c r="G3" s="21">
        <f t="shared" ref="G3:G36" si="1">G2-C3</f>
        <v>0</v>
      </c>
    </row>
    <row r="4" spans="1:7" x14ac:dyDescent="0.2">
      <c r="A4" s="20"/>
      <c r="B4" s="20" t="s">
        <v>32</v>
      </c>
      <c r="C4" s="21"/>
      <c r="D4" s="21"/>
      <c r="E4" s="21">
        <f t="shared" si="0"/>
        <v>0</v>
      </c>
      <c r="F4" s="20"/>
      <c r="G4" s="21">
        <f t="shared" si="1"/>
        <v>0</v>
      </c>
    </row>
    <row r="5" spans="1:7" x14ac:dyDescent="0.2">
      <c r="A5" s="20"/>
      <c r="B5" s="20" t="s">
        <v>32</v>
      </c>
      <c r="C5" s="21"/>
      <c r="D5" s="21"/>
      <c r="E5" s="21">
        <f t="shared" si="0"/>
        <v>0</v>
      </c>
      <c r="F5" s="20"/>
      <c r="G5" s="21">
        <f t="shared" si="1"/>
        <v>0</v>
      </c>
    </row>
    <row r="6" spans="1:7" x14ac:dyDescent="0.2">
      <c r="A6" s="22" t="s">
        <v>12</v>
      </c>
      <c r="B6" s="22" t="s">
        <v>301</v>
      </c>
      <c r="C6" s="23"/>
      <c r="D6" s="23"/>
      <c r="E6" s="23">
        <f>C6-D6</f>
        <v>0</v>
      </c>
      <c r="F6" s="22"/>
      <c r="G6" s="23">
        <f t="shared" si="1"/>
        <v>0</v>
      </c>
    </row>
    <row r="7" spans="1:7" x14ac:dyDescent="0.2">
      <c r="A7" s="22"/>
      <c r="B7" s="22" t="s">
        <v>13</v>
      </c>
      <c r="C7" s="23"/>
      <c r="D7" s="23"/>
      <c r="E7" s="23">
        <f>C7-D7</f>
        <v>0</v>
      </c>
      <c r="F7" s="22"/>
      <c r="G7" s="23">
        <f t="shared" si="1"/>
        <v>0</v>
      </c>
    </row>
    <row r="8" spans="1:7" x14ac:dyDescent="0.2">
      <c r="A8" s="22"/>
      <c r="B8" s="22" t="s">
        <v>302</v>
      </c>
      <c r="C8" s="23"/>
      <c r="D8" s="23"/>
      <c r="E8" s="23">
        <f>C8-D8</f>
        <v>0</v>
      </c>
      <c r="F8" s="22"/>
      <c r="G8" s="23">
        <f t="shared" si="1"/>
        <v>0</v>
      </c>
    </row>
    <row r="9" spans="1:7" x14ac:dyDescent="0.2">
      <c r="A9" s="22"/>
      <c r="B9" s="22" t="s">
        <v>297</v>
      </c>
      <c r="C9" s="23"/>
      <c r="D9" s="23"/>
      <c r="E9" s="23">
        <f t="shared" si="0"/>
        <v>0</v>
      </c>
      <c r="F9" s="22"/>
      <c r="G9" s="23">
        <f t="shared" si="1"/>
        <v>0</v>
      </c>
    </row>
    <row r="10" spans="1:7" x14ac:dyDescent="0.2">
      <c r="A10" s="22"/>
      <c r="B10" s="22" t="s">
        <v>32</v>
      </c>
      <c r="C10" s="23"/>
      <c r="D10" s="23"/>
      <c r="E10" s="23">
        <f t="shared" si="0"/>
        <v>0</v>
      </c>
      <c r="F10" s="22"/>
      <c r="G10" s="23">
        <f t="shared" si="1"/>
        <v>0</v>
      </c>
    </row>
    <row r="11" spans="1:7" x14ac:dyDescent="0.2">
      <c r="A11" s="22"/>
      <c r="B11" s="22" t="s">
        <v>32</v>
      </c>
      <c r="C11" s="23"/>
      <c r="D11" s="23"/>
      <c r="E11" s="23">
        <f>C11-D11</f>
        <v>0</v>
      </c>
      <c r="F11" s="22"/>
      <c r="G11" s="23">
        <f t="shared" si="1"/>
        <v>0</v>
      </c>
    </row>
    <row r="12" spans="1:7" x14ac:dyDescent="0.2">
      <c r="A12" s="22"/>
      <c r="B12" s="22" t="s">
        <v>32</v>
      </c>
      <c r="C12" s="23"/>
      <c r="D12" s="23"/>
      <c r="E12" s="23">
        <f>C12-D12</f>
        <v>0</v>
      </c>
      <c r="F12" s="22"/>
      <c r="G12" s="23">
        <f t="shared" si="1"/>
        <v>0</v>
      </c>
    </row>
    <row r="13" spans="1:7" x14ac:dyDescent="0.2">
      <c r="A13" s="24" t="s">
        <v>14</v>
      </c>
      <c r="B13" s="24" t="s">
        <v>15</v>
      </c>
      <c r="C13" s="25"/>
      <c r="D13" s="25"/>
      <c r="E13" s="25">
        <f t="shared" ref="E13:E18" si="2">C13-D13</f>
        <v>0</v>
      </c>
      <c r="F13" s="24"/>
      <c r="G13" s="25">
        <f t="shared" si="1"/>
        <v>0</v>
      </c>
    </row>
    <row r="14" spans="1:7" x14ac:dyDescent="0.2">
      <c r="A14" s="24"/>
      <c r="B14" s="24" t="s">
        <v>35</v>
      </c>
      <c r="C14" s="25"/>
      <c r="D14" s="25"/>
      <c r="E14" s="25">
        <f t="shared" si="2"/>
        <v>0</v>
      </c>
      <c r="F14" s="24"/>
      <c r="G14" s="25">
        <f t="shared" si="1"/>
        <v>0</v>
      </c>
    </row>
    <row r="15" spans="1:7" x14ac:dyDescent="0.2">
      <c r="A15" s="24"/>
      <c r="B15" s="24" t="s">
        <v>16</v>
      </c>
      <c r="C15" s="25"/>
      <c r="D15" s="25"/>
      <c r="E15" s="25">
        <f t="shared" si="2"/>
        <v>0</v>
      </c>
      <c r="F15" s="24"/>
      <c r="G15" s="25">
        <f t="shared" si="1"/>
        <v>0</v>
      </c>
    </row>
    <row r="16" spans="1:7" x14ac:dyDescent="0.2">
      <c r="A16" s="24"/>
      <c r="B16" s="24" t="s">
        <v>36</v>
      </c>
      <c r="C16" s="25"/>
      <c r="D16" s="25"/>
      <c r="E16" s="25">
        <f t="shared" si="2"/>
        <v>0</v>
      </c>
      <c r="F16" s="24"/>
      <c r="G16" s="25">
        <f t="shared" si="1"/>
        <v>0</v>
      </c>
    </row>
    <row r="17" spans="1:7" x14ac:dyDescent="0.2">
      <c r="A17" s="24"/>
      <c r="B17" s="24" t="s">
        <v>32</v>
      </c>
      <c r="C17" s="25"/>
      <c r="D17" s="25"/>
      <c r="E17" s="25">
        <f t="shared" si="2"/>
        <v>0</v>
      </c>
      <c r="F17" s="24"/>
      <c r="G17" s="25">
        <f t="shared" si="1"/>
        <v>0</v>
      </c>
    </row>
    <row r="18" spans="1:7" x14ac:dyDescent="0.2">
      <c r="A18" s="24"/>
      <c r="B18" s="24" t="s">
        <v>32</v>
      </c>
      <c r="C18" s="25"/>
      <c r="D18" s="25"/>
      <c r="E18" s="25">
        <f t="shared" si="2"/>
        <v>0</v>
      </c>
      <c r="F18" s="24"/>
      <c r="G18" s="25">
        <f t="shared" si="1"/>
        <v>0</v>
      </c>
    </row>
    <row r="19" spans="1:7" x14ac:dyDescent="0.2">
      <c r="A19" s="26" t="s">
        <v>17</v>
      </c>
      <c r="B19" s="26" t="s">
        <v>298</v>
      </c>
      <c r="C19" s="27"/>
      <c r="D19" s="27"/>
      <c r="E19" s="27">
        <f t="shared" si="0"/>
        <v>0</v>
      </c>
      <c r="F19" s="26"/>
      <c r="G19" s="27">
        <f t="shared" si="1"/>
        <v>0</v>
      </c>
    </row>
    <row r="20" spans="1:7" x14ac:dyDescent="0.2">
      <c r="A20" s="26"/>
      <c r="B20" s="26" t="s">
        <v>299</v>
      </c>
      <c r="C20" s="27"/>
      <c r="D20" s="27"/>
      <c r="E20" s="27">
        <f t="shared" si="0"/>
        <v>0</v>
      </c>
      <c r="F20" s="26"/>
      <c r="G20" s="27">
        <f t="shared" si="1"/>
        <v>0</v>
      </c>
    </row>
    <row r="21" spans="1:7" x14ac:dyDescent="0.2">
      <c r="A21" s="26"/>
      <c r="B21" s="26" t="s">
        <v>300</v>
      </c>
      <c r="C21" s="27"/>
      <c r="D21" s="27"/>
      <c r="E21" s="27">
        <f t="shared" si="0"/>
        <v>0</v>
      </c>
      <c r="F21" s="26"/>
      <c r="G21" s="27">
        <f t="shared" si="1"/>
        <v>0</v>
      </c>
    </row>
    <row r="22" spans="1:7" x14ac:dyDescent="0.2">
      <c r="A22" s="26"/>
      <c r="B22" s="26" t="s">
        <v>19</v>
      </c>
      <c r="C22" s="27"/>
      <c r="D22" s="27"/>
      <c r="E22" s="27">
        <f t="shared" si="0"/>
        <v>0</v>
      </c>
      <c r="F22" s="26"/>
      <c r="G22" s="27">
        <f t="shared" si="1"/>
        <v>0</v>
      </c>
    </row>
    <row r="23" spans="1:7" x14ac:dyDescent="0.2">
      <c r="A23" s="26"/>
      <c r="B23" s="26" t="s">
        <v>148</v>
      </c>
      <c r="C23" s="27"/>
      <c r="D23" s="27"/>
      <c r="E23" s="27">
        <f t="shared" si="0"/>
        <v>0</v>
      </c>
      <c r="F23" s="26"/>
      <c r="G23" s="27">
        <f t="shared" si="1"/>
        <v>0</v>
      </c>
    </row>
    <row r="24" spans="1:7" x14ac:dyDescent="0.2">
      <c r="A24" s="26"/>
      <c r="B24" s="26" t="s">
        <v>20</v>
      </c>
      <c r="C24" s="27"/>
      <c r="D24" s="27"/>
      <c r="E24" s="27">
        <f t="shared" si="0"/>
        <v>0</v>
      </c>
      <c r="F24" s="26"/>
      <c r="G24" s="27">
        <f t="shared" si="1"/>
        <v>0</v>
      </c>
    </row>
    <row r="25" spans="1:7" x14ac:dyDescent="0.2">
      <c r="A25" s="26"/>
      <c r="B25" s="26" t="s">
        <v>21</v>
      </c>
      <c r="C25" s="27"/>
      <c r="D25" s="27"/>
      <c r="E25" s="27">
        <f t="shared" si="0"/>
        <v>0</v>
      </c>
      <c r="F25" s="26"/>
      <c r="G25" s="27">
        <f t="shared" si="1"/>
        <v>0</v>
      </c>
    </row>
    <row r="26" spans="1:7" x14ac:dyDescent="0.2">
      <c r="A26" s="26"/>
      <c r="B26" s="26" t="s">
        <v>32</v>
      </c>
      <c r="C26" s="27"/>
      <c r="D26" s="27"/>
      <c r="E26" s="27">
        <f t="shared" ref="E26:E37" si="3">C26-D26</f>
        <v>0</v>
      </c>
      <c r="F26" s="26"/>
      <c r="G26" s="27">
        <f t="shared" si="1"/>
        <v>0</v>
      </c>
    </row>
    <row r="27" spans="1:7" x14ac:dyDescent="0.2">
      <c r="A27" s="28" t="s">
        <v>22</v>
      </c>
      <c r="B27" s="28" t="s">
        <v>11</v>
      </c>
      <c r="C27" s="29"/>
      <c r="D27" s="29"/>
      <c r="E27" s="29">
        <f t="shared" si="3"/>
        <v>0</v>
      </c>
      <c r="F27" s="28"/>
      <c r="G27" s="29">
        <f t="shared" si="1"/>
        <v>0</v>
      </c>
    </row>
    <row r="28" spans="1:7" x14ac:dyDescent="0.2">
      <c r="A28" s="28"/>
      <c r="B28" s="28" t="s">
        <v>303</v>
      </c>
      <c r="C28" s="29"/>
      <c r="D28" s="29"/>
      <c r="E28" s="29">
        <f t="shared" si="3"/>
        <v>0</v>
      </c>
      <c r="F28" s="28"/>
      <c r="G28" s="29">
        <f t="shared" si="1"/>
        <v>0</v>
      </c>
    </row>
    <row r="29" spans="1:7" x14ac:dyDescent="0.2">
      <c r="A29" s="28"/>
      <c r="B29" s="28" t="s">
        <v>32</v>
      </c>
      <c r="C29" s="29"/>
      <c r="D29" s="29"/>
      <c r="E29" s="29">
        <f t="shared" si="3"/>
        <v>0</v>
      </c>
      <c r="F29" s="28"/>
      <c r="G29" s="29">
        <f t="shared" si="1"/>
        <v>0</v>
      </c>
    </row>
    <row r="30" spans="1:7" x14ac:dyDescent="0.2">
      <c r="A30" s="30" t="s">
        <v>26</v>
      </c>
      <c r="B30" s="30" t="s">
        <v>27</v>
      </c>
      <c r="C30" s="31"/>
      <c r="D30" s="31"/>
      <c r="E30" s="31">
        <f t="shared" si="3"/>
        <v>0</v>
      </c>
      <c r="F30" s="30"/>
      <c r="G30" s="31">
        <f t="shared" si="1"/>
        <v>0</v>
      </c>
    </row>
    <row r="31" spans="1:7" x14ac:dyDescent="0.2">
      <c r="A31" s="30"/>
      <c r="B31" s="30" t="s">
        <v>28</v>
      </c>
      <c r="C31" s="31"/>
      <c r="D31" s="31"/>
      <c r="E31" s="31">
        <f t="shared" si="3"/>
        <v>0</v>
      </c>
      <c r="F31" s="30"/>
      <c r="G31" s="31">
        <f t="shared" si="1"/>
        <v>0</v>
      </c>
    </row>
    <row r="32" spans="1:7" x14ac:dyDescent="0.2">
      <c r="A32" s="30"/>
      <c r="B32" s="30" t="s">
        <v>32</v>
      </c>
      <c r="C32" s="31"/>
      <c r="D32" s="31"/>
      <c r="E32" s="31">
        <f t="shared" si="3"/>
        <v>0</v>
      </c>
      <c r="F32" s="30"/>
      <c r="G32" s="31">
        <f t="shared" si="1"/>
        <v>0</v>
      </c>
    </row>
    <row r="33" spans="1:8" x14ac:dyDescent="0.2">
      <c r="A33" s="32" t="s">
        <v>23</v>
      </c>
      <c r="B33" s="32" t="s">
        <v>24</v>
      </c>
      <c r="C33" s="33"/>
      <c r="D33" s="33"/>
      <c r="E33" s="33">
        <f t="shared" si="3"/>
        <v>0</v>
      </c>
      <c r="F33" s="32"/>
      <c r="G33" s="33">
        <f t="shared" si="1"/>
        <v>0</v>
      </c>
    </row>
    <row r="34" spans="1:8" x14ac:dyDescent="0.2">
      <c r="A34" s="32"/>
      <c r="B34" s="32" t="s">
        <v>25</v>
      </c>
      <c r="C34" s="33"/>
      <c r="D34" s="33"/>
      <c r="E34" s="33">
        <f t="shared" si="3"/>
        <v>0</v>
      </c>
      <c r="F34" s="32"/>
      <c r="G34" s="33">
        <f t="shared" si="1"/>
        <v>0</v>
      </c>
    </row>
    <row r="35" spans="1:8" x14ac:dyDescent="0.2">
      <c r="A35" s="32"/>
      <c r="B35" s="32" t="s">
        <v>37</v>
      </c>
      <c r="C35" s="33"/>
      <c r="D35" s="33"/>
      <c r="E35" s="33">
        <f t="shared" si="3"/>
        <v>0</v>
      </c>
      <c r="F35" s="32"/>
      <c r="G35" s="33">
        <f t="shared" si="1"/>
        <v>0</v>
      </c>
    </row>
    <row r="36" spans="1:8" x14ac:dyDescent="0.2">
      <c r="A36" s="32"/>
      <c r="B36" s="32" t="s">
        <v>38</v>
      </c>
      <c r="C36" s="33"/>
      <c r="D36" s="33"/>
      <c r="E36" s="33">
        <f t="shared" si="3"/>
        <v>0</v>
      </c>
      <c r="F36" s="32"/>
      <c r="G36" s="33">
        <f t="shared" si="1"/>
        <v>0</v>
      </c>
    </row>
    <row r="37" spans="1:8" x14ac:dyDescent="0.2">
      <c r="A37" s="32"/>
      <c r="B37" s="32" t="s">
        <v>32</v>
      </c>
      <c r="C37" s="33"/>
      <c r="D37" s="33"/>
      <c r="E37" s="33">
        <f t="shared" si="3"/>
        <v>0</v>
      </c>
      <c r="F37" s="32"/>
      <c r="G37" s="33">
        <f t="shared" ref="G37:G68" si="4">G36-C37</f>
        <v>0</v>
      </c>
    </row>
    <row r="38" spans="1:8" ht="15" customHeight="1" x14ac:dyDescent="0.2">
      <c r="A38" s="9" t="s">
        <v>324</v>
      </c>
      <c r="B38" s="9" t="s">
        <v>304</v>
      </c>
      <c r="C38" s="10"/>
      <c r="D38" s="10"/>
      <c r="E38" s="10">
        <f t="shared" ref="E38:E44" si="5">C38-D38</f>
        <v>0</v>
      </c>
      <c r="F38" s="9"/>
      <c r="G38" s="10">
        <f t="shared" si="4"/>
        <v>0</v>
      </c>
      <c r="H38" s="8"/>
    </row>
    <row r="39" spans="1:8" x14ac:dyDescent="0.2">
      <c r="A39" s="9"/>
      <c r="B39" s="9" t="s">
        <v>305</v>
      </c>
      <c r="C39" s="10"/>
      <c r="D39" s="10"/>
      <c r="E39" s="10">
        <f t="shared" si="5"/>
        <v>0</v>
      </c>
      <c r="F39" s="9"/>
      <c r="G39" s="10">
        <f t="shared" si="4"/>
        <v>0</v>
      </c>
      <c r="H39" s="8"/>
    </row>
    <row r="40" spans="1:8" x14ac:dyDescent="0.2">
      <c r="A40" s="9"/>
      <c r="B40" s="9" t="s">
        <v>39</v>
      </c>
      <c r="C40" s="10"/>
      <c r="D40" s="10"/>
      <c r="E40" s="10">
        <f t="shared" si="5"/>
        <v>0</v>
      </c>
      <c r="F40" s="9"/>
      <c r="G40" s="10">
        <f t="shared" si="4"/>
        <v>0</v>
      </c>
      <c r="H40" s="8"/>
    </row>
    <row r="41" spans="1:8" x14ac:dyDescent="0.2">
      <c r="A41" s="9"/>
      <c r="B41" s="9" t="s">
        <v>40</v>
      </c>
      <c r="C41" s="10"/>
      <c r="D41" s="10"/>
      <c r="E41" s="10">
        <f t="shared" si="5"/>
        <v>0</v>
      </c>
      <c r="F41" s="9"/>
      <c r="G41" s="10">
        <f t="shared" si="4"/>
        <v>0</v>
      </c>
      <c r="H41" s="8"/>
    </row>
    <row r="42" spans="1:8" x14ac:dyDescent="0.2">
      <c r="A42" s="9"/>
      <c r="B42" s="9" t="s">
        <v>41</v>
      </c>
      <c r="C42" s="10"/>
      <c r="D42" s="10"/>
      <c r="E42" s="10">
        <f t="shared" si="5"/>
        <v>0</v>
      </c>
      <c r="F42" s="9"/>
      <c r="G42" s="10">
        <f t="shared" si="4"/>
        <v>0</v>
      </c>
      <c r="H42" s="8"/>
    </row>
    <row r="43" spans="1:8" x14ac:dyDescent="0.2">
      <c r="A43" s="9"/>
      <c r="B43" s="9" t="s">
        <v>32</v>
      </c>
      <c r="C43" s="10"/>
      <c r="D43" s="10"/>
      <c r="E43" s="10">
        <f t="shared" si="5"/>
        <v>0</v>
      </c>
      <c r="F43" s="9"/>
      <c r="G43" s="10">
        <f t="shared" si="4"/>
        <v>0</v>
      </c>
      <c r="H43" s="8"/>
    </row>
    <row r="44" spans="1:8" x14ac:dyDescent="0.2">
      <c r="A44" s="9"/>
      <c r="B44" s="9" t="s">
        <v>32</v>
      </c>
      <c r="C44" s="10"/>
      <c r="D44" s="10"/>
      <c r="E44" s="10">
        <f t="shared" si="5"/>
        <v>0</v>
      </c>
      <c r="F44" s="9"/>
      <c r="G44" s="10">
        <f t="shared" si="4"/>
        <v>0</v>
      </c>
      <c r="H44" s="8"/>
    </row>
    <row r="45" spans="1:8" x14ac:dyDescent="0.2">
      <c r="A45" s="13" t="s">
        <v>42</v>
      </c>
      <c r="B45" s="13" t="s">
        <v>306</v>
      </c>
      <c r="C45" s="14"/>
      <c r="D45" s="14"/>
      <c r="E45" s="14">
        <f t="shared" ref="E45:E51" si="6">C45-D45</f>
        <v>0</v>
      </c>
      <c r="F45" s="13"/>
      <c r="G45" s="14">
        <f t="shared" si="4"/>
        <v>0</v>
      </c>
      <c r="H45" s="8"/>
    </row>
    <row r="46" spans="1:8" x14ac:dyDescent="0.2">
      <c r="A46" s="13"/>
      <c r="B46" s="13" t="s">
        <v>307</v>
      </c>
      <c r="C46" s="14"/>
      <c r="D46" s="14"/>
      <c r="E46" s="14">
        <f t="shared" si="6"/>
        <v>0</v>
      </c>
      <c r="F46" s="13"/>
      <c r="G46" s="14">
        <f t="shared" si="4"/>
        <v>0</v>
      </c>
      <c r="H46" s="8"/>
    </row>
    <row r="47" spans="1:8" x14ac:dyDescent="0.2">
      <c r="A47" s="13"/>
      <c r="B47" s="13" t="s">
        <v>308</v>
      </c>
      <c r="C47" s="14"/>
      <c r="D47" s="14"/>
      <c r="E47" s="14">
        <f t="shared" si="6"/>
        <v>0</v>
      </c>
      <c r="F47" s="13"/>
      <c r="G47" s="14">
        <f t="shared" si="4"/>
        <v>0</v>
      </c>
      <c r="H47" s="8"/>
    </row>
    <row r="48" spans="1:8" x14ac:dyDescent="0.2">
      <c r="A48" s="13"/>
      <c r="B48" s="13" t="s">
        <v>309</v>
      </c>
      <c r="C48" s="14"/>
      <c r="D48" s="14"/>
      <c r="E48" s="14">
        <f t="shared" si="6"/>
        <v>0</v>
      </c>
      <c r="F48" s="13"/>
      <c r="G48" s="14">
        <f t="shared" si="4"/>
        <v>0</v>
      </c>
      <c r="H48" s="8"/>
    </row>
    <row r="49" spans="1:8" x14ac:dyDescent="0.2">
      <c r="A49" s="13"/>
      <c r="B49" s="13" t="s">
        <v>43</v>
      </c>
      <c r="C49" s="14"/>
      <c r="D49" s="14"/>
      <c r="E49" s="14">
        <f t="shared" si="6"/>
        <v>0</v>
      </c>
      <c r="F49" s="13"/>
      <c r="G49" s="14">
        <f t="shared" si="4"/>
        <v>0</v>
      </c>
      <c r="H49" s="8"/>
    </row>
    <row r="50" spans="1:8" x14ac:dyDescent="0.2">
      <c r="A50" s="13"/>
      <c r="B50" s="13" t="s">
        <v>32</v>
      </c>
      <c r="C50" s="14"/>
      <c r="D50" s="14"/>
      <c r="E50" s="14">
        <f t="shared" si="6"/>
        <v>0</v>
      </c>
      <c r="F50" s="13"/>
      <c r="G50" s="14">
        <f t="shared" si="4"/>
        <v>0</v>
      </c>
      <c r="H50" s="8"/>
    </row>
    <row r="51" spans="1:8" x14ac:dyDescent="0.2">
      <c r="A51" s="13"/>
      <c r="B51" s="13" t="s">
        <v>32</v>
      </c>
      <c r="C51" s="14"/>
      <c r="D51" s="14"/>
      <c r="E51" s="14">
        <f t="shared" si="6"/>
        <v>0</v>
      </c>
      <c r="F51" s="13"/>
      <c r="G51" s="14">
        <f t="shared" si="4"/>
        <v>0</v>
      </c>
      <c r="H51" s="8"/>
    </row>
    <row r="52" spans="1:8" x14ac:dyDescent="0.2">
      <c r="A52" s="11" t="s">
        <v>30</v>
      </c>
      <c r="B52" s="11" t="s">
        <v>310</v>
      </c>
      <c r="C52" s="12"/>
      <c r="D52" s="12"/>
      <c r="E52" s="12">
        <f t="shared" ref="E52:E66" si="7">C52-D52</f>
        <v>0</v>
      </c>
      <c r="F52" s="11"/>
      <c r="G52" s="12">
        <f t="shared" si="4"/>
        <v>0</v>
      </c>
      <c r="H52" s="8"/>
    </row>
    <row r="53" spans="1:8" x14ac:dyDescent="0.2">
      <c r="A53" s="11"/>
      <c r="B53" s="11" t="s">
        <v>47</v>
      </c>
      <c r="C53" s="12"/>
      <c r="D53" s="12"/>
      <c r="E53" s="12">
        <f t="shared" si="7"/>
        <v>0</v>
      </c>
      <c r="F53" s="11"/>
      <c r="G53" s="12">
        <f t="shared" si="4"/>
        <v>0</v>
      </c>
      <c r="H53" s="8"/>
    </row>
    <row r="54" spans="1:8" x14ac:dyDescent="0.2">
      <c r="A54" s="11"/>
      <c r="B54" s="11" t="s">
        <v>44</v>
      </c>
      <c r="C54" s="12"/>
      <c r="D54" s="12"/>
      <c r="E54" s="12">
        <f t="shared" si="7"/>
        <v>0</v>
      </c>
      <c r="F54" s="11"/>
      <c r="G54" s="12">
        <f t="shared" si="4"/>
        <v>0</v>
      </c>
      <c r="H54" s="8"/>
    </row>
    <row r="55" spans="1:8" x14ac:dyDescent="0.2">
      <c r="A55" s="11"/>
      <c r="B55" s="11" t="s">
        <v>45</v>
      </c>
      <c r="C55" s="12"/>
      <c r="D55" s="12"/>
      <c r="E55" s="12">
        <f t="shared" si="7"/>
        <v>0</v>
      </c>
      <c r="F55" s="11"/>
      <c r="G55" s="12">
        <f t="shared" si="4"/>
        <v>0</v>
      </c>
      <c r="H55" s="8"/>
    </row>
    <row r="56" spans="1:8" x14ac:dyDescent="0.2">
      <c r="A56" s="11"/>
      <c r="B56" s="11" t="s">
        <v>46</v>
      </c>
      <c r="C56" s="12"/>
      <c r="D56" s="12"/>
      <c r="E56" s="12">
        <f t="shared" si="7"/>
        <v>0</v>
      </c>
      <c r="F56" s="11"/>
      <c r="G56" s="12">
        <f t="shared" si="4"/>
        <v>0</v>
      </c>
      <c r="H56" s="8"/>
    </row>
    <row r="57" spans="1:8" x14ac:dyDescent="0.2">
      <c r="A57" s="11"/>
      <c r="B57" s="11" t="s">
        <v>48</v>
      </c>
      <c r="C57" s="12"/>
      <c r="D57" s="11"/>
      <c r="E57" s="12">
        <f t="shared" si="7"/>
        <v>0</v>
      </c>
      <c r="F57" s="11"/>
      <c r="G57" s="12">
        <f t="shared" si="4"/>
        <v>0</v>
      </c>
      <c r="H57" s="8"/>
    </row>
    <row r="58" spans="1:8" x14ac:dyDescent="0.2">
      <c r="A58" s="11"/>
      <c r="B58" s="11" t="s">
        <v>32</v>
      </c>
      <c r="C58" s="11"/>
      <c r="D58" s="11"/>
      <c r="E58" s="12">
        <f t="shared" si="7"/>
        <v>0</v>
      </c>
      <c r="F58" s="11"/>
      <c r="G58" s="12">
        <f t="shared" si="4"/>
        <v>0</v>
      </c>
      <c r="H58" s="8"/>
    </row>
    <row r="59" spans="1:8" x14ac:dyDescent="0.2">
      <c r="A59" s="34" t="s">
        <v>29</v>
      </c>
      <c r="B59" s="34" t="s">
        <v>311</v>
      </c>
      <c r="C59" s="35"/>
      <c r="D59" s="35"/>
      <c r="E59" s="35">
        <f t="shared" si="7"/>
        <v>0</v>
      </c>
      <c r="F59" s="34"/>
      <c r="G59" s="35">
        <f t="shared" si="4"/>
        <v>0</v>
      </c>
      <c r="H59" s="8"/>
    </row>
    <row r="60" spans="1:8" x14ac:dyDescent="0.2">
      <c r="A60" s="34"/>
      <c r="B60" s="190" t="s">
        <v>312</v>
      </c>
      <c r="C60" s="35"/>
      <c r="D60" s="35"/>
      <c r="E60" s="35">
        <f t="shared" si="7"/>
        <v>0</v>
      </c>
      <c r="F60" s="34"/>
      <c r="G60" s="35">
        <f t="shared" si="4"/>
        <v>0</v>
      </c>
      <c r="H60" s="8"/>
    </row>
    <row r="61" spans="1:8" x14ac:dyDescent="0.2">
      <c r="A61" s="34"/>
      <c r="B61" s="34" t="s">
        <v>313</v>
      </c>
      <c r="C61" s="35"/>
      <c r="D61" s="35"/>
      <c r="E61" s="35">
        <f t="shared" si="7"/>
        <v>0</v>
      </c>
      <c r="F61" s="34"/>
      <c r="G61" s="35">
        <f t="shared" si="4"/>
        <v>0</v>
      </c>
      <c r="H61" s="8"/>
    </row>
    <row r="62" spans="1:8" x14ac:dyDescent="0.2">
      <c r="A62" s="34"/>
      <c r="B62" s="34" t="s">
        <v>314</v>
      </c>
      <c r="C62" s="35"/>
      <c r="D62" s="35"/>
      <c r="E62" s="35">
        <f t="shared" si="7"/>
        <v>0</v>
      </c>
      <c r="F62" s="34"/>
      <c r="G62" s="35">
        <f t="shared" si="4"/>
        <v>0</v>
      </c>
      <c r="H62" s="8"/>
    </row>
    <row r="63" spans="1:8" x14ac:dyDescent="0.2">
      <c r="A63" s="34"/>
      <c r="B63" s="34" t="s">
        <v>315</v>
      </c>
      <c r="C63" s="35"/>
      <c r="D63" s="35"/>
      <c r="E63" s="35">
        <f t="shared" si="7"/>
        <v>0</v>
      </c>
      <c r="F63" s="34"/>
      <c r="G63" s="35">
        <f t="shared" si="4"/>
        <v>0</v>
      </c>
      <c r="H63" s="8"/>
    </row>
    <row r="64" spans="1:8" x14ac:dyDescent="0.2">
      <c r="A64" s="34"/>
      <c r="B64" s="34" t="s">
        <v>316</v>
      </c>
      <c r="C64" s="35"/>
      <c r="D64" s="35"/>
      <c r="E64" s="35">
        <f t="shared" si="7"/>
        <v>0</v>
      </c>
      <c r="F64" s="34"/>
      <c r="G64" s="35">
        <f t="shared" si="4"/>
        <v>0</v>
      </c>
      <c r="H64" s="8"/>
    </row>
    <row r="65" spans="1:8" x14ac:dyDescent="0.2">
      <c r="A65" s="34"/>
      <c r="B65" s="34" t="s">
        <v>317</v>
      </c>
      <c r="C65" s="35"/>
      <c r="D65" s="35"/>
      <c r="E65" s="35">
        <f t="shared" si="7"/>
        <v>0</v>
      </c>
      <c r="F65" s="34"/>
      <c r="G65" s="35">
        <f t="shared" si="4"/>
        <v>0</v>
      </c>
      <c r="H65" s="8"/>
    </row>
    <row r="66" spans="1:8" x14ac:dyDescent="0.2">
      <c r="A66" s="34"/>
      <c r="B66" s="34" t="s">
        <v>318</v>
      </c>
      <c r="C66" s="35"/>
      <c r="D66" s="35"/>
      <c r="E66" s="35">
        <f t="shared" si="7"/>
        <v>0</v>
      </c>
      <c r="F66" s="34"/>
      <c r="G66" s="35">
        <f t="shared" si="4"/>
        <v>0</v>
      </c>
      <c r="H66" s="8"/>
    </row>
    <row r="67" spans="1:8" x14ac:dyDescent="0.2">
      <c r="A67" s="34"/>
      <c r="B67" s="34" t="s">
        <v>319</v>
      </c>
      <c r="C67" s="35"/>
      <c r="D67" s="35"/>
      <c r="E67" s="35">
        <f t="shared" ref="E67:E73" si="8">C67-D67</f>
        <v>0</v>
      </c>
      <c r="F67" s="34"/>
      <c r="G67" s="35">
        <f t="shared" si="4"/>
        <v>0</v>
      </c>
      <c r="H67" s="8"/>
    </row>
    <row r="68" spans="1:8" x14ac:dyDescent="0.2">
      <c r="A68" s="34"/>
      <c r="B68" s="34" t="s">
        <v>320</v>
      </c>
      <c r="C68" s="35"/>
      <c r="D68" s="35"/>
      <c r="E68" s="35">
        <f t="shared" si="8"/>
        <v>0</v>
      </c>
      <c r="F68" s="34"/>
      <c r="G68" s="35">
        <f t="shared" si="4"/>
        <v>0</v>
      </c>
      <c r="H68" s="8"/>
    </row>
    <row r="69" spans="1:8" x14ac:dyDescent="0.2">
      <c r="A69" s="34"/>
      <c r="B69" s="34" t="s">
        <v>49</v>
      </c>
      <c r="C69" s="35"/>
      <c r="D69" s="35"/>
      <c r="E69" s="35">
        <f t="shared" si="8"/>
        <v>0</v>
      </c>
      <c r="F69" s="34"/>
      <c r="G69" s="35">
        <f t="shared" ref="G69:G78" si="9">G68-C69</f>
        <v>0</v>
      </c>
      <c r="H69" s="8"/>
    </row>
    <row r="70" spans="1:8" x14ac:dyDescent="0.2">
      <c r="A70" s="34"/>
      <c r="B70" s="34" t="s">
        <v>50</v>
      </c>
      <c r="C70" s="35"/>
      <c r="D70" s="35"/>
      <c r="E70" s="35">
        <f t="shared" si="8"/>
        <v>0</v>
      </c>
      <c r="F70" s="34"/>
      <c r="G70" s="35">
        <f t="shared" si="9"/>
        <v>0</v>
      </c>
      <c r="H70" s="8"/>
    </row>
    <row r="71" spans="1:8" x14ac:dyDescent="0.2">
      <c r="A71" s="34"/>
      <c r="B71" s="34" t="s">
        <v>32</v>
      </c>
      <c r="C71" s="35"/>
      <c r="D71" s="35"/>
      <c r="E71" s="35">
        <f t="shared" si="8"/>
        <v>0</v>
      </c>
      <c r="F71" s="34"/>
      <c r="G71" s="35">
        <f t="shared" si="9"/>
        <v>0</v>
      </c>
      <c r="H71" s="8"/>
    </row>
    <row r="72" spans="1:8" x14ac:dyDescent="0.2">
      <c r="A72" s="34"/>
      <c r="B72" s="34" t="s">
        <v>32</v>
      </c>
      <c r="C72" s="35"/>
      <c r="D72" s="35"/>
      <c r="E72" s="35">
        <f t="shared" si="8"/>
        <v>0</v>
      </c>
      <c r="F72" s="34"/>
      <c r="G72" s="35">
        <f t="shared" si="9"/>
        <v>0</v>
      </c>
      <c r="H72" s="8"/>
    </row>
    <row r="73" spans="1:8" x14ac:dyDescent="0.2">
      <c r="A73" s="34"/>
      <c r="B73" s="34" t="s">
        <v>32</v>
      </c>
      <c r="C73" s="35"/>
      <c r="D73" s="35"/>
      <c r="E73" s="35">
        <f t="shared" si="8"/>
        <v>0</v>
      </c>
      <c r="F73" s="34"/>
      <c r="G73" s="35">
        <f t="shared" si="9"/>
        <v>0</v>
      </c>
      <c r="H73" s="8"/>
    </row>
    <row r="74" spans="1:8" x14ac:dyDescent="0.2">
      <c r="A74" s="36" t="s">
        <v>52</v>
      </c>
      <c r="B74" s="36" t="s">
        <v>18</v>
      </c>
      <c r="C74" s="37"/>
      <c r="D74" s="37"/>
      <c r="E74" s="37">
        <f>C74-D74</f>
        <v>0</v>
      </c>
      <c r="F74" s="36"/>
      <c r="G74" s="37">
        <f t="shared" si="9"/>
        <v>0</v>
      </c>
      <c r="H74" s="8"/>
    </row>
    <row r="75" spans="1:8" x14ac:dyDescent="0.2">
      <c r="A75" s="36"/>
      <c r="B75" s="36" t="s">
        <v>51</v>
      </c>
      <c r="C75" s="37"/>
      <c r="D75" s="37"/>
      <c r="E75" s="37">
        <f>C75-D75</f>
        <v>0</v>
      </c>
      <c r="F75" s="36"/>
      <c r="G75" s="37">
        <f t="shared" si="9"/>
        <v>0</v>
      </c>
      <c r="H75" s="8"/>
    </row>
    <row r="76" spans="1:8" x14ac:dyDescent="0.2">
      <c r="A76" s="38"/>
      <c r="B76" s="38" t="s">
        <v>32</v>
      </c>
      <c r="C76" s="38"/>
      <c r="D76" s="38"/>
      <c r="E76" s="38">
        <f>C76-D76</f>
        <v>0</v>
      </c>
      <c r="F76" s="38"/>
      <c r="G76" s="39">
        <f t="shared" si="9"/>
        <v>0</v>
      </c>
      <c r="H76" s="8"/>
    </row>
    <row r="77" spans="1:8" x14ac:dyDescent="0.2">
      <c r="A77" s="38"/>
      <c r="B77" s="38" t="s">
        <v>32</v>
      </c>
      <c r="C77" s="39"/>
      <c r="D77" s="39"/>
      <c r="E77" s="39">
        <f>C77-D77</f>
        <v>0</v>
      </c>
      <c r="F77" s="38"/>
      <c r="G77" s="39">
        <f t="shared" si="9"/>
        <v>0</v>
      </c>
      <c r="H77" s="8"/>
    </row>
    <row r="78" spans="1:8" x14ac:dyDescent="0.2">
      <c r="A78" s="38"/>
      <c r="B78" s="38" t="s">
        <v>32</v>
      </c>
      <c r="C78" s="39"/>
      <c r="D78" s="39"/>
      <c r="E78" s="39">
        <f>C78-D78</f>
        <v>0</v>
      </c>
      <c r="F78" s="38"/>
      <c r="G78" s="39">
        <f t="shared" si="9"/>
        <v>0</v>
      </c>
      <c r="H78" s="8"/>
    </row>
    <row r="79" spans="1:8" x14ac:dyDescent="0.2">
      <c r="C79" s="3"/>
      <c r="D79" s="3"/>
      <c r="E79" s="3"/>
      <c r="F79" s="102"/>
      <c r="G79" s="16">
        <f>$G$78</f>
        <v>0</v>
      </c>
      <c r="H79" s="5"/>
    </row>
    <row r="80" spans="1:8" x14ac:dyDescent="0.2">
      <c r="A80" s="5" t="s">
        <v>117</v>
      </c>
      <c r="C80" s="3">
        <f>SUM(C3:C78)</f>
        <v>0</v>
      </c>
      <c r="D80" s="3">
        <f>SUM(D3:D78)</f>
        <v>0</v>
      </c>
      <c r="E80" s="3">
        <f>SUM(E3:E78)</f>
        <v>0</v>
      </c>
      <c r="G80" s="3"/>
    </row>
    <row r="81" spans="1:7" x14ac:dyDescent="0.2">
      <c r="C81" s="3"/>
      <c r="D81" s="3"/>
      <c r="E81" s="3"/>
      <c r="G81" s="3"/>
    </row>
    <row r="82" spans="1:7" x14ac:dyDescent="0.2">
      <c r="C82" s="3"/>
      <c r="D82" s="3"/>
      <c r="E82" s="3"/>
      <c r="G82" s="3"/>
    </row>
    <row r="83" spans="1:7" x14ac:dyDescent="0.2">
      <c r="A83" s="1"/>
      <c r="B83" s="3"/>
      <c r="C83" s="3"/>
      <c r="D83" s="3"/>
      <c r="E83" s="3"/>
      <c r="G83" s="3"/>
    </row>
    <row r="84" spans="1:7" x14ac:dyDescent="0.2">
      <c r="C84" s="3"/>
      <c r="D84" s="3"/>
      <c r="E84" s="3"/>
      <c r="G84" s="3"/>
    </row>
    <row r="85" spans="1:7" x14ac:dyDescent="0.2">
      <c r="C85" s="3"/>
      <c r="D85" s="3"/>
      <c r="E85" s="3"/>
      <c r="G85" s="3"/>
    </row>
    <row r="86" spans="1:7" x14ac:dyDescent="0.2">
      <c r="C86" s="3"/>
      <c r="D86" s="3"/>
      <c r="E86" s="3"/>
      <c r="G86" s="3"/>
    </row>
    <row r="87" spans="1:7" x14ac:dyDescent="0.2">
      <c r="C87" s="3"/>
      <c r="D87" s="3"/>
      <c r="E87" s="3"/>
      <c r="G87" s="3"/>
    </row>
    <row r="88" spans="1:7" x14ac:dyDescent="0.2">
      <c r="C88" s="3"/>
      <c r="D88" s="3"/>
      <c r="E88" s="3"/>
      <c r="G88" s="3"/>
    </row>
    <row r="89" spans="1:7" x14ac:dyDescent="0.2">
      <c r="C89" s="3"/>
      <c r="D89" s="3"/>
      <c r="E89" s="3"/>
      <c r="G89" s="3"/>
    </row>
    <row r="90" spans="1:7" x14ac:dyDescent="0.2">
      <c r="C90" s="3"/>
      <c r="D90" s="3"/>
      <c r="E90" s="3"/>
      <c r="G90" s="3"/>
    </row>
    <row r="91" spans="1:7" x14ac:dyDescent="0.2">
      <c r="C91" s="3"/>
      <c r="D91" s="3"/>
      <c r="E91" s="3"/>
      <c r="G91" s="3"/>
    </row>
    <row r="92" spans="1:7" x14ac:dyDescent="0.2">
      <c r="C92" s="3"/>
      <c r="D92" s="3"/>
      <c r="E92" s="3"/>
      <c r="G92" s="3"/>
    </row>
    <row r="93" spans="1:7" x14ac:dyDescent="0.2">
      <c r="C93" s="3"/>
      <c r="D93" s="3"/>
      <c r="E93" s="3"/>
      <c r="G93" s="3"/>
    </row>
    <row r="94" spans="1:7" x14ac:dyDescent="0.2">
      <c r="C94" s="3"/>
      <c r="D94" s="3"/>
      <c r="E94" s="3"/>
      <c r="G94" s="3"/>
    </row>
    <row r="95" spans="1:7" x14ac:dyDescent="0.2">
      <c r="C95" s="3"/>
      <c r="D95" s="3"/>
      <c r="E95" s="3"/>
      <c r="G95" s="3"/>
    </row>
    <row r="96" spans="1:7" x14ac:dyDescent="0.2">
      <c r="C96" s="3"/>
      <c r="D96" s="3"/>
      <c r="E96" s="3"/>
      <c r="G96" s="3"/>
    </row>
    <row r="97" spans="3:7" x14ac:dyDescent="0.2">
      <c r="C97" s="3"/>
      <c r="D97" s="3"/>
      <c r="E97" s="3"/>
      <c r="G97" s="3"/>
    </row>
    <row r="98" spans="3:7" x14ac:dyDescent="0.2">
      <c r="C98" s="3"/>
      <c r="D98" s="3"/>
      <c r="E98" s="3"/>
      <c r="G98" s="3"/>
    </row>
    <row r="99" spans="3:7" x14ac:dyDescent="0.2">
      <c r="C99" s="3"/>
      <c r="D99" s="3"/>
      <c r="E99" s="3"/>
      <c r="G99" s="3"/>
    </row>
    <row r="100" spans="3:7" x14ac:dyDescent="0.2">
      <c r="C100" s="3"/>
      <c r="D100" s="3"/>
      <c r="E100" s="3"/>
      <c r="G100" s="3"/>
    </row>
    <row r="101" spans="3:7" x14ac:dyDescent="0.2">
      <c r="C101" s="3"/>
      <c r="D101" s="3"/>
      <c r="E101" s="3"/>
      <c r="G101" s="3"/>
    </row>
    <row r="102" spans="3:7" x14ac:dyDescent="0.2">
      <c r="C102" s="3"/>
      <c r="D102" s="3"/>
      <c r="E102" s="3"/>
      <c r="G102" s="3"/>
    </row>
    <row r="103" spans="3:7" x14ac:dyDescent="0.2">
      <c r="C103" s="3"/>
      <c r="D103" s="3"/>
      <c r="E103" s="3"/>
      <c r="G103" s="3"/>
    </row>
    <row r="104" spans="3:7" x14ac:dyDescent="0.2">
      <c r="C104" s="3"/>
      <c r="D104" s="3"/>
      <c r="E104" s="3"/>
      <c r="G104" s="3"/>
    </row>
    <row r="105" spans="3:7" x14ac:dyDescent="0.2">
      <c r="C105" s="3"/>
      <c r="D105" s="3"/>
      <c r="E105" s="3"/>
      <c r="G105" s="3"/>
    </row>
    <row r="106" spans="3:7" x14ac:dyDescent="0.2">
      <c r="C106" s="3"/>
      <c r="D106" s="3"/>
      <c r="E106" s="3"/>
      <c r="G106" s="3"/>
    </row>
    <row r="107" spans="3:7" x14ac:dyDescent="0.2">
      <c r="C107" s="3"/>
      <c r="D107" s="3"/>
      <c r="E107" s="3"/>
      <c r="G107" s="3"/>
    </row>
    <row r="108" spans="3:7" x14ac:dyDescent="0.2">
      <c r="C108" s="3"/>
      <c r="D108" s="3"/>
      <c r="E108" s="3"/>
      <c r="G108" s="3"/>
    </row>
    <row r="109" spans="3:7" x14ac:dyDescent="0.2">
      <c r="C109" s="3"/>
      <c r="D109" s="3"/>
      <c r="E109" s="3"/>
      <c r="G109" s="3"/>
    </row>
    <row r="110" spans="3:7" x14ac:dyDescent="0.2">
      <c r="C110" s="3"/>
      <c r="D110" s="3"/>
      <c r="E110" s="3"/>
      <c r="G110" s="3"/>
    </row>
    <row r="111" spans="3:7" x14ac:dyDescent="0.2">
      <c r="C111" s="3"/>
      <c r="D111" s="3"/>
      <c r="E111" s="3"/>
      <c r="G111" s="3"/>
    </row>
    <row r="112" spans="3:7" x14ac:dyDescent="0.2">
      <c r="C112" s="3"/>
      <c r="D112" s="3"/>
      <c r="E112" s="3"/>
      <c r="G112" s="3"/>
    </row>
    <row r="113" spans="3:7" x14ac:dyDescent="0.2">
      <c r="C113" s="3"/>
      <c r="D113" s="3"/>
      <c r="E113" s="3"/>
      <c r="G113" s="3"/>
    </row>
    <row r="114" spans="3:7" x14ac:dyDescent="0.2">
      <c r="C114" s="3"/>
      <c r="D114" s="3"/>
      <c r="E114" s="3"/>
      <c r="G114" s="3"/>
    </row>
    <row r="115" spans="3:7" x14ac:dyDescent="0.2">
      <c r="C115" s="3"/>
      <c r="D115" s="3"/>
      <c r="E115" s="3"/>
      <c r="G115" s="3"/>
    </row>
    <row r="116" spans="3:7" x14ac:dyDescent="0.2">
      <c r="C116" s="3"/>
      <c r="D116" s="3"/>
      <c r="E116" s="3"/>
      <c r="G116" s="3"/>
    </row>
    <row r="117" spans="3:7" x14ac:dyDescent="0.2">
      <c r="C117" s="3"/>
      <c r="D117" s="3"/>
      <c r="E117" s="3"/>
      <c r="G117" s="3"/>
    </row>
    <row r="118" spans="3:7" x14ac:dyDescent="0.2">
      <c r="C118" s="3"/>
      <c r="D118" s="3"/>
      <c r="E118" s="3"/>
      <c r="G118" s="3"/>
    </row>
    <row r="119" spans="3:7" x14ac:dyDescent="0.2">
      <c r="C119" s="3"/>
      <c r="D119" s="3"/>
      <c r="E119" s="3"/>
      <c r="G119" s="3"/>
    </row>
    <row r="120" spans="3:7" x14ac:dyDescent="0.2">
      <c r="C120" s="3"/>
      <c r="D120" s="3"/>
      <c r="E120" s="3"/>
      <c r="G120" s="3"/>
    </row>
    <row r="121" spans="3:7" x14ac:dyDescent="0.2">
      <c r="C121" s="3"/>
      <c r="D121" s="3"/>
      <c r="E121" s="3"/>
      <c r="G121" s="3"/>
    </row>
    <row r="122" spans="3:7" x14ac:dyDescent="0.2">
      <c r="C122" s="3"/>
      <c r="D122" s="3"/>
      <c r="E122" s="3"/>
      <c r="G122" s="3"/>
    </row>
    <row r="123" spans="3:7" x14ac:dyDescent="0.2">
      <c r="C123" s="3"/>
      <c r="D123" s="3"/>
      <c r="E123" s="3"/>
      <c r="G123" s="3"/>
    </row>
    <row r="124" spans="3:7" x14ac:dyDescent="0.2">
      <c r="C124" s="3"/>
      <c r="D124" s="3"/>
      <c r="E124" s="3"/>
      <c r="G124" s="3"/>
    </row>
    <row r="125" spans="3:7" x14ac:dyDescent="0.2">
      <c r="C125" s="3"/>
      <c r="D125" s="3"/>
      <c r="E125" s="3"/>
      <c r="G125" s="3"/>
    </row>
    <row r="126" spans="3:7" x14ac:dyDescent="0.2">
      <c r="C126" s="3"/>
      <c r="D126" s="3"/>
      <c r="E126" s="3"/>
      <c r="G126" s="3"/>
    </row>
    <row r="127" spans="3:7" x14ac:dyDescent="0.2">
      <c r="C127" s="3"/>
      <c r="D127" s="3"/>
      <c r="E127" s="3"/>
      <c r="G127" s="3"/>
    </row>
    <row r="128" spans="3:7" x14ac:dyDescent="0.2">
      <c r="C128" s="3"/>
      <c r="D128" s="3"/>
      <c r="E128" s="3"/>
      <c r="G128" s="3"/>
    </row>
    <row r="129" spans="3:7" x14ac:dyDescent="0.2">
      <c r="C129" s="3"/>
      <c r="D129" s="3"/>
      <c r="E129" s="3"/>
      <c r="G129" s="3"/>
    </row>
  </sheetData>
  <mergeCells count="1">
    <mergeCell ref="F1:G1"/>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9"/>
  <sheetViews>
    <sheetView workbookViewId="0"/>
  </sheetViews>
  <sheetFormatPr defaultColWidth="14.42578125" defaultRowHeight="12.75" customHeight="1" x14ac:dyDescent="0.2"/>
  <cols>
    <col min="1" max="2" width="17.28515625" customWidth="1"/>
    <col min="3" max="3" width="7.7109375" style="42" bestFit="1" customWidth="1"/>
    <col min="4" max="4" width="9" style="44" customWidth="1"/>
    <col min="5" max="5" width="18.28515625" customWidth="1"/>
    <col min="6" max="20" width="17.28515625" customWidth="1"/>
  </cols>
  <sheetData>
    <row r="1" spans="1:5" ht="38.25" x14ac:dyDescent="0.2">
      <c r="A1" s="18" t="s">
        <v>5</v>
      </c>
      <c r="B1" s="18" t="s">
        <v>4</v>
      </c>
      <c r="C1" s="41" t="s">
        <v>65</v>
      </c>
      <c r="D1" s="41" t="s">
        <v>54</v>
      </c>
    </row>
    <row r="2" spans="1:5" ht="12.75" customHeight="1" x14ac:dyDescent="0.2">
      <c r="A2" s="1" t="str">
        <f>Expenses!$A$3</f>
        <v>Giving</v>
      </c>
      <c r="B2" s="4">
        <f>SUM(Expenses!C3:C5)</f>
        <v>0</v>
      </c>
      <c r="C2" s="42" t="e">
        <f>B2/$B$15</f>
        <v>#DIV/0!</v>
      </c>
      <c r="D2" s="43" t="s">
        <v>55</v>
      </c>
    </row>
    <row r="3" spans="1:5" ht="12.75" customHeight="1" x14ac:dyDescent="0.2">
      <c r="A3" s="1" t="str">
        <f>Expenses!$A$6</f>
        <v>Savings</v>
      </c>
      <c r="B3" s="4">
        <f>SUM(Expenses!C6:C12)</f>
        <v>0</v>
      </c>
      <c r="C3" s="42" t="e">
        <f t="shared" ref="C3:C13" si="0">B3/$B$15</f>
        <v>#DIV/0!</v>
      </c>
      <c r="D3" s="43" t="s">
        <v>66</v>
      </c>
      <c r="E3" s="5" t="s">
        <v>67</v>
      </c>
    </row>
    <row r="4" spans="1:5" ht="12.75" customHeight="1" x14ac:dyDescent="0.2">
      <c r="A4" s="1" t="str">
        <f>Expenses!$A$13</f>
        <v>Housing</v>
      </c>
      <c r="B4" s="4">
        <f>SUM(Expenses!C13:C18)</f>
        <v>0</v>
      </c>
      <c r="C4" s="42" t="e">
        <f t="shared" si="0"/>
        <v>#DIV/0!</v>
      </c>
      <c r="D4" s="44" t="s">
        <v>56</v>
      </c>
    </row>
    <row r="5" spans="1:5" ht="12.75" customHeight="1" x14ac:dyDescent="0.2">
      <c r="A5" s="1" t="str">
        <f>Expenses!$A$19</f>
        <v>Utilities</v>
      </c>
      <c r="B5" s="4">
        <f>SUM(Expenses!C19:C26)</f>
        <v>0</v>
      </c>
      <c r="C5" s="42" t="e">
        <f t="shared" si="0"/>
        <v>#DIV/0!</v>
      </c>
      <c r="D5" s="44" t="s">
        <v>57</v>
      </c>
    </row>
    <row r="6" spans="1:5" ht="12.75" customHeight="1" x14ac:dyDescent="0.2">
      <c r="A6" s="1" t="str">
        <f>Expenses!$A$27</f>
        <v>Food</v>
      </c>
      <c r="B6" s="4">
        <f>SUM(Expenses!C27:C29)</f>
        <v>0</v>
      </c>
      <c r="C6" s="42" t="e">
        <f t="shared" si="0"/>
        <v>#DIV/0!</v>
      </c>
      <c r="D6" s="44" t="s">
        <v>58</v>
      </c>
    </row>
    <row r="7" spans="1:5" ht="12.75" customHeight="1" x14ac:dyDescent="0.2">
      <c r="A7" s="1" t="str">
        <f>Expenses!$A$30</f>
        <v>Clothing</v>
      </c>
      <c r="B7" s="4">
        <f>SUM(Expenses!C30:C32)</f>
        <v>0</v>
      </c>
      <c r="C7" s="42" t="e">
        <f t="shared" si="0"/>
        <v>#DIV/0!</v>
      </c>
      <c r="D7" s="44" t="s">
        <v>59</v>
      </c>
    </row>
    <row r="8" spans="1:5" ht="12.75" customHeight="1" x14ac:dyDescent="0.2">
      <c r="A8" s="1" t="str">
        <f>Expenses!$A$33</f>
        <v>Transportation</v>
      </c>
      <c r="B8" s="4">
        <f>SUM(Expenses!C33:C37)</f>
        <v>0</v>
      </c>
      <c r="C8" s="42" t="e">
        <f t="shared" si="0"/>
        <v>#DIV/0!</v>
      </c>
      <c r="D8" s="44" t="s">
        <v>55</v>
      </c>
    </row>
    <row r="9" spans="1:5" ht="12.75" customHeight="1" x14ac:dyDescent="0.2">
      <c r="A9" s="1" t="str">
        <f>Expenses!$A$38</f>
        <v>Health Care</v>
      </c>
      <c r="B9" s="4">
        <f>SUM(Expenses!C38:C44)</f>
        <v>0</v>
      </c>
      <c r="C9" s="42" t="e">
        <f t="shared" si="0"/>
        <v>#DIV/0!</v>
      </c>
      <c r="D9" s="44" t="s">
        <v>57</v>
      </c>
    </row>
    <row r="10" spans="1:5" ht="12.75" customHeight="1" x14ac:dyDescent="0.2">
      <c r="A10" s="1" t="str">
        <f>Expenses!$A$45</f>
        <v>Insurance</v>
      </c>
      <c r="B10" s="4">
        <f>SUM(Expenses!C45:C51)</f>
        <v>0</v>
      </c>
      <c r="C10" s="42" t="e">
        <f t="shared" si="0"/>
        <v>#DIV/0!</v>
      </c>
      <c r="D10" s="44" t="s">
        <v>60</v>
      </c>
    </row>
    <row r="11" spans="1:5" ht="12.75" customHeight="1" x14ac:dyDescent="0.2">
      <c r="A11" s="1" t="str">
        <f>Expenses!$A$52</f>
        <v>Debt</v>
      </c>
      <c r="B11" s="4">
        <f>SUM(Expenses!C52:C58)</f>
        <v>0</v>
      </c>
      <c r="C11" s="42" t="e">
        <f t="shared" si="0"/>
        <v>#DIV/0!</v>
      </c>
      <c r="D11" s="44" t="s">
        <v>57</v>
      </c>
    </row>
    <row r="12" spans="1:5" ht="12.75" customHeight="1" x14ac:dyDescent="0.2">
      <c r="A12" s="1" t="str">
        <f>Expenses!$A$59</f>
        <v>Personal</v>
      </c>
      <c r="B12" s="4">
        <f>SUM(Expenses!C59:C73)</f>
        <v>0</v>
      </c>
      <c r="C12" s="42" t="e">
        <f t="shared" si="0"/>
        <v>#DIV/0!</v>
      </c>
      <c r="D12" s="44" t="s">
        <v>57</v>
      </c>
    </row>
    <row r="13" spans="1:5" ht="12.75" customHeight="1" x14ac:dyDescent="0.2">
      <c r="A13" s="1" t="str">
        <f>Expenses!$A$74</f>
        <v>Recreation</v>
      </c>
      <c r="B13" s="4">
        <f>SUM(Expenses!C74:C78)</f>
        <v>0</v>
      </c>
      <c r="C13" s="42" t="e">
        <f t="shared" si="0"/>
        <v>#DIV/0!</v>
      </c>
      <c r="D13" s="44" t="s">
        <v>57</v>
      </c>
    </row>
    <row r="15" spans="1:5" ht="12.75" customHeight="1" x14ac:dyDescent="0.2">
      <c r="A15" s="5" t="s">
        <v>53</v>
      </c>
      <c r="B15" s="40">
        <f>SUM(B2:B14)</f>
        <v>0</v>
      </c>
      <c r="C15" s="42" t="e">
        <f>SUM(C2:C14)</f>
        <v>#DIV/0!</v>
      </c>
    </row>
    <row r="16" spans="1:5" ht="12.75" customHeight="1" x14ac:dyDescent="0.2">
      <c r="A16" s="5" t="s">
        <v>146</v>
      </c>
      <c r="B16" s="40">
        <f>Income!$D$11</f>
        <v>0</v>
      </c>
    </row>
    <row r="17" spans="1:5" ht="12.75" customHeight="1" x14ac:dyDescent="0.2">
      <c r="A17" s="5" t="s">
        <v>8</v>
      </c>
      <c r="B17" s="40">
        <f>B16-B15</f>
        <v>0</v>
      </c>
    </row>
    <row r="18" spans="1:5" ht="12.75" customHeight="1" x14ac:dyDescent="0.2">
      <c r="A18" s="5"/>
      <c r="B18" s="40"/>
    </row>
    <row r="19" spans="1:5" ht="43.15" customHeight="1" x14ac:dyDescent="0.2">
      <c r="A19" s="256" t="s">
        <v>118</v>
      </c>
      <c r="B19" s="256"/>
      <c r="C19" s="256"/>
      <c r="D19" s="256"/>
      <c r="E19" s="256"/>
    </row>
  </sheetData>
  <mergeCells count="1">
    <mergeCell ref="A19:E19"/>
  </mergeCells>
  <pageMargins left="0.75" right="0.75" top="1" bottom="1" header="0.5" footer="0.5"/>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54"/>
  <sheetViews>
    <sheetView topLeftCell="A12" zoomScaleNormal="100" workbookViewId="0">
      <selection activeCell="A2" sqref="A2"/>
    </sheetView>
  </sheetViews>
  <sheetFormatPr defaultRowHeight="12.75" x14ac:dyDescent="0.2"/>
  <cols>
    <col min="1" max="1" width="19.5703125" bestFit="1" customWidth="1"/>
    <col min="2" max="2" width="12" customWidth="1"/>
    <col min="3" max="3" width="9.28515625" style="54" bestFit="1" customWidth="1"/>
    <col min="4" max="4" width="10.5703125" style="111" customWidth="1"/>
    <col min="5" max="7" width="10.28515625" customWidth="1"/>
    <col min="8" max="8" width="10.5703125" style="55" customWidth="1"/>
    <col min="9" max="9" width="10" customWidth="1"/>
    <col min="10" max="10" width="11.5703125" customWidth="1"/>
    <col min="11" max="11" width="13.28515625" customWidth="1"/>
    <col min="12" max="12" width="12.140625" customWidth="1"/>
    <col min="13" max="13" width="11.140625" customWidth="1"/>
    <col min="14" max="14" width="5.140625" customWidth="1"/>
    <col min="15" max="15" width="60.7109375" customWidth="1"/>
    <col min="16" max="16" width="65.7109375" customWidth="1"/>
  </cols>
  <sheetData>
    <row r="1" spans="1:11" ht="18.75" x14ac:dyDescent="0.2">
      <c r="A1" s="257" t="s">
        <v>61</v>
      </c>
      <c r="B1" s="257"/>
      <c r="C1" s="257"/>
      <c r="D1" s="257"/>
      <c r="E1" s="257"/>
      <c r="F1" s="123"/>
      <c r="G1" s="123"/>
    </row>
    <row r="2" spans="1:11" ht="38.25" x14ac:dyDescent="0.2">
      <c r="A2" s="45" t="s">
        <v>30</v>
      </c>
      <c r="B2" s="46" t="s">
        <v>98</v>
      </c>
      <c r="C2" s="51" t="s">
        <v>64</v>
      </c>
      <c r="D2" s="118" t="s">
        <v>62</v>
      </c>
      <c r="E2" s="46" t="s">
        <v>63</v>
      </c>
      <c r="F2" s="124" t="s">
        <v>64</v>
      </c>
      <c r="G2" s="125" t="s">
        <v>153</v>
      </c>
      <c r="H2" s="56" t="s">
        <v>69</v>
      </c>
      <c r="J2" s="5"/>
      <c r="K2" s="5"/>
    </row>
    <row r="3" spans="1:11" x14ac:dyDescent="0.2">
      <c r="A3" s="49" t="s">
        <v>120</v>
      </c>
      <c r="B3" s="47"/>
      <c r="C3" s="52"/>
      <c r="D3" s="119"/>
      <c r="E3" s="47"/>
      <c r="F3" s="47">
        <f t="shared" ref="F3:F8" si="0">B3*C3/12</f>
        <v>0</v>
      </c>
      <c r="G3" s="47">
        <f t="shared" ref="G3:G8" si="1">E3-F3</f>
        <v>0</v>
      </c>
      <c r="I3" s="5"/>
      <c r="J3" s="111"/>
      <c r="K3" s="111"/>
    </row>
    <row r="4" spans="1:11" x14ac:dyDescent="0.2">
      <c r="A4" s="49" t="s">
        <v>121</v>
      </c>
      <c r="B4" s="47"/>
      <c r="C4" s="52"/>
      <c r="D4" s="119"/>
      <c r="E4" s="47"/>
      <c r="F4" s="47">
        <f t="shared" si="0"/>
        <v>0</v>
      </c>
      <c r="G4" s="47">
        <f t="shared" si="1"/>
        <v>0</v>
      </c>
      <c r="I4" s="5"/>
      <c r="J4" s="112"/>
      <c r="K4" s="112"/>
    </row>
    <row r="5" spans="1:11" x14ac:dyDescent="0.2">
      <c r="A5" s="49" t="s">
        <v>122</v>
      </c>
      <c r="B5" s="47"/>
      <c r="C5" s="52"/>
      <c r="D5" s="119"/>
      <c r="E5" s="47"/>
      <c r="F5" s="47">
        <f t="shared" si="0"/>
        <v>0</v>
      </c>
      <c r="G5" s="47">
        <f t="shared" si="1"/>
        <v>0</v>
      </c>
      <c r="I5" s="5"/>
      <c r="J5" s="112"/>
      <c r="K5" s="112"/>
    </row>
    <row r="6" spans="1:11" x14ac:dyDescent="0.2">
      <c r="A6" s="49" t="s">
        <v>130</v>
      </c>
      <c r="B6" s="47"/>
      <c r="C6" s="52"/>
      <c r="D6" s="119"/>
      <c r="E6" s="47"/>
      <c r="F6" s="47">
        <f t="shared" si="0"/>
        <v>0</v>
      </c>
      <c r="G6" s="47">
        <f t="shared" si="1"/>
        <v>0</v>
      </c>
      <c r="I6" s="5"/>
      <c r="J6" s="112"/>
      <c r="K6" s="112"/>
    </row>
    <row r="7" spans="1:11" x14ac:dyDescent="0.2">
      <c r="A7" s="49" t="s">
        <v>130</v>
      </c>
      <c r="B7" s="47"/>
      <c r="C7" s="52"/>
      <c r="D7" s="119"/>
      <c r="E7" s="47"/>
      <c r="F7" s="47">
        <f t="shared" si="0"/>
        <v>0</v>
      </c>
      <c r="G7" s="47">
        <f t="shared" si="1"/>
        <v>0</v>
      </c>
      <c r="I7" s="5"/>
      <c r="J7" s="112"/>
      <c r="K7" s="112"/>
    </row>
    <row r="8" spans="1:11" x14ac:dyDescent="0.2">
      <c r="A8" s="49" t="s">
        <v>130</v>
      </c>
      <c r="B8" s="47"/>
      <c r="C8" s="52"/>
      <c r="D8" s="119"/>
      <c r="E8" s="47"/>
      <c r="F8" s="47">
        <f t="shared" si="0"/>
        <v>0</v>
      </c>
      <c r="G8" s="47">
        <f t="shared" si="1"/>
        <v>0</v>
      </c>
      <c r="I8" s="5"/>
      <c r="J8" s="112"/>
      <c r="K8" s="112"/>
    </row>
    <row r="9" spans="1:11" x14ac:dyDescent="0.2">
      <c r="A9" s="5" t="s">
        <v>129</v>
      </c>
      <c r="B9" s="47">
        <f>SUM(B3:B8)</f>
        <v>0</v>
      </c>
      <c r="C9" s="52"/>
      <c r="D9" s="119"/>
      <c r="E9" s="47"/>
      <c r="F9" s="47">
        <f>SUM(F3:F8)</f>
        <v>0</v>
      </c>
      <c r="G9" s="47">
        <f>SUM(G3:G8)</f>
        <v>0</v>
      </c>
      <c r="I9" s="5"/>
      <c r="J9" s="112"/>
      <c r="K9" s="112"/>
    </row>
    <row r="10" spans="1:11" x14ac:dyDescent="0.2">
      <c r="A10" s="49"/>
      <c r="B10" s="47"/>
      <c r="C10" s="52"/>
      <c r="D10" s="119"/>
      <c r="E10" s="47"/>
      <c r="F10" s="47"/>
      <c r="G10" s="47"/>
      <c r="I10" s="5"/>
      <c r="J10" s="112"/>
      <c r="K10" s="112"/>
    </row>
    <row r="11" spans="1:11" x14ac:dyDescent="0.2">
      <c r="A11" s="49" t="s">
        <v>123</v>
      </c>
      <c r="B11" s="47"/>
      <c r="C11" s="52"/>
      <c r="D11" s="119"/>
      <c r="E11" s="47"/>
      <c r="F11" s="47">
        <f>B11*C11/12</f>
        <v>0</v>
      </c>
      <c r="G11" s="47">
        <f>E11-F11</f>
        <v>0</v>
      </c>
      <c r="I11" s="5"/>
      <c r="J11" s="112"/>
      <c r="K11" s="112"/>
    </row>
    <row r="12" spans="1:11" x14ac:dyDescent="0.2">
      <c r="A12" s="49" t="s">
        <v>124</v>
      </c>
      <c r="B12" s="47"/>
      <c r="C12" s="52"/>
      <c r="D12" s="119"/>
      <c r="E12" s="47"/>
      <c r="F12" s="47">
        <f>B12*C12/12</f>
        <v>0</v>
      </c>
      <c r="G12" s="47">
        <f>E12-F12</f>
        <v>0</v>
      </c>
      <c r="I12" s="5"/>
      <c r="J12" s="112"/>
      <c r="K12" s="112"/>
    </row>
    <row r="13" spans="1:11" x14ac:dyDescent="0.2">
      <c r="A13" s="49" t="s">
        <v>131</v>
      </c>
      <c r="B13" s="47"/>
      <c r="C13" s="52"/>
      <c r="D13" s="119"/>
      <c r="E13" s="47"/>
      <c r="F13" s="47">
        <f>B13*C13/12</f>
        <v>0</v>
      </c>
      <c r="G13" s="47">
        <f>E13-F13</f>
        <v>0</v>
      </c>
      <c r="I13" s="5"/>
      <c r="J13" s="112"/>
      <c r="K13" s="112"/>
    </row>
    <row r="14" spans="1:11" x14ac:dyDescent="0.2">
      <c r="A14" s="49" t="s">
        <v>132</v>
      </c>
      <c r="B14" s="47"/>
      <c r="C14" s="52"/>
      <c r="D14" s="119"/>
      <c r="E14" s="47"/>
      <c r="F14" s="47">
        <f>B14*C14/12</f>
        <v>0</v>
      </c>
      <c r="G14" s="47">
        <f>E14-F14</f>
        <v>0</v>
      </c>
      <c r="I14" s="5"/>
      <c r="J14" s="112"/>
      <c r="K14" s="112"/>
    </row>
    <row r="15" spans="1:11" x14ac:dyDescent="0.2">
      <c r="A15" s="49" t="s">
        <v>154</v>
      </c>
      <c r="B15" s="47">
        <f>SUM(B11:B14)</f>
        <v>0</v>
      </c>
      <c r="C15" s="52"/>
      <c r="D15" s="119"/>
      <c r="E15" s="47"/>
      <c r="F15" s="47">
        <f>SUM(F11:F14)</f>
        <v>0</v>
      </c>
      <c r="G15" s="47">
        <f>SUM(G11:G14)</f>
        <v>0</v>
      </c>
      <c r="I15" s="5"/>
      <c r="J15" s="112"/>
      <c r="K15" s="112"/>
    </row>
    <row r="16" spans="1:11" x14ac:dyDescent="0.2">
      <c r="A16" s="113" t="s">
        <v>133</v>
      </c>
      <c r="B16" s="114">
        <f>SUM(B15,B9)</f>
        <v>0</v>
      </c>
      <c r="C16" s="52"/>
      <c r="D16" s="119"/>
      <c r="E16" s="47"/>
      <c r="F16" s="47"/>
      <c r="G16" s="47"/>
      <c r="I16" s="5"/>
      <c r="J16" s="112"/>
      <c r="K16" s="112"/>
    </row>
    <row r="17" spans="1:11" x14ac:dyDescent="0.2">
      <c r="A17" s="49"/>
      <c r="B17" s="47"/>
      <c r="C17" s="52"/>
      <c r="D17" s="119"/>
      <c r="E17" s="47"/>
      <c r="F17" s="47"/>
      <c r="G17" s="47"/>
      <c r="I17" s="5"/>
      <c r="J17" s="112"/>
      <c r="K17" s="112"/>
    </row>
    <row r="18" spans="1:11" x14ac:dyDescent="0.2">
      <c r="A18" s="49" t="s">
        <v>135</v>
      </c>
      <c r="B18" s="47"/>
      <c r="C18" s="52"/>
      <c r="D18" s="119"/>
      <c r="E18" s="47"/>
      <c r="F18" s="47">
        <f>B18*C18/12</f>
        <v>0</v>
      </c>
      <c r="G18" s="47">
        <f>E18-F18</f>
        <v>0</v>
      </c>
      <c r="I18" s="5"/>
      <c r="J18" s="112"/>
      <c r="K18" s="112"/>
    </row>
    <row r="19" spans="1:11" x14ac:dyDescent="0.2">
      <c r="A19" s="49" t="s">
        <v>134</v>
      </c>
      <c r="B19" s="47"/>
      <c r="C19" s="52"/>
      <c r="D19" s="119"/>
      <c r="E19" s="47"/>
      <c r="F19" s="47">
        <f>B19*C19/12</f>
        <v>0</v>
      </c>
      <c r="G19" s="47">
        <f>E19-F19</f>
        <v>0</v>
      </c>
      <c r="I19" s="5"/>
      <c r="J19" s="112"/>
      <c r="K19" s="112"/>
    </row>
    <row r="20" spans="1:11" x14ac:dyDescent="0.2">
      <c r="A20" s="113" t="s">
        <v>136</v>
      </c>
      <c r="B20" s="114">
        <f>SUM(B18:B19)</f>
        <v>0</v>
      </c>
      <c r="C20" s="52"/>
      <c r="D20" s="119"/>
      <c r="E20" s="47"/>
      <c r="F20" s="47">
        <f>SUM(F18:F19)</f>
        <v>0</v>
      </c>
      <c r="G20" s="47">
        <f>SUM(G18:G19)</f>
        <v>0</v>
      </c>
      <c r="I20" s="5"/>
      <c r="J20" s="112"/>
      <c r="K20" s="112"/>
    </row>
    <row r="21" spans="1:11" x14ac:dyDescent="0.2">
      <c r="A21" s="49"/>
      <c r="B21" s="47"/>
      <c r="C21" s="52"/>
      <c r="D21" s="119"/>
      <c r="E21" s="47"/>
      <c r="F21" s="47"/>
      <c r="G21" s="47"/>
      <c r="I21" s="5"/>
      <c r="J21" s="112"/>
      <c r="K21" s="112"/>
    </row>
    <row r="22" spans="1:11" x14ac:dyDescent="0.2">
      <c r="A22" s="49" t="s">
        <v>125</v>
      </c>
      <c r="B22" s="47"/>
      <c r="C22" s="52"/>
      <c r="D22" s="119"/>
      <c r="E22" s="47"/>
      <c r="F22" s="47">
        <f t="shared" ref="F22:F28" si="2">B22*C22/12</f>
        <v>0</v>
      </c>
      <c r="G22" s="47">
        <f t="shared" ref="G22:G28" si="3">E22-F22</f>
        <v>0</v>
      </c>
      <c r="H22" s="116"/>
      <c r="I22" s="5"/>
      <c r="J22" s="112"/>
      <c r="K22" s="112"/>
    </row>
    <row r="23" spans="1:11" x14ac:dyDescent="0.2">
      <c r="A23" s="49" t="s">
        <v>126</v>
      </c>
      <c r="B23" s="47"/>
      <c r="C23" s="52"/>
      <c r="D23" s="119"/>
      <c r="E23" s="47"/>
      <c r="F23" s="47">
        <f t="shared" si="2"/>
        <v>0</v>
      </c>
      <c r="G23" s="47">
        <f t="shared" si="3"/>
        <v>0</v>
      </c>
      <c r="I23" s="5"/>
      <c r="J23" s="112"/>
      <c r="K23" s="112"/>
    </row>
    <row r="24" spans="1:11" x14ac:dyDescent="0.2">
      <c r="A24" s="49" t="s">
        <v>127</v>
      </c>
      <c r="B24" s="47"/>
      <c r="C24" s="52"/>
      <c r="D24" s="120"/>
      <c r="E24" s="47"/>
      <c r="F24" s="47">
        <f t="shared" si="2"/>
        <v>0</v>
      </c>
      <c r="G24" s="47">
        <f t="shared" si="3"/>
        <v>0</v>
      </c>
    </row>
    <row r="25" spans="1:11" x14ac:dyDescent="0.2">
      <c r="A25" s="8" t="s">
        <v>128</v>
      </c>
      <c r="B25" s="47"/>
      <c r="C25" s="52"/>
      <c r="D25" s="120"/>
      <c r="E25" s="47"/>
      <c r="F25" s="47">
        <f t="shared" si="2"/>
        <v>0</v>
      </c>
      <c r="G25" s="47">
        <f t="shared" si="3"/>
        <v>0</v>
      </c>
    </row>
    <row r="26" spans="1:11" x14ac:dyDescent="0.2">
      <c r="A26" s="49" t="s">
        <v>137</v>
      </c>
      <c r="B26" s="47"/>
      <c r="C26" s="52"/>
      <c r="D26" s="120"/>
      <c r="E26" s="47"/>
      <c r="F26" s="47">
        <f t="shared" si="2"/>
        <v>0</v>
      </c>
      <c r="G26" s="47">
        <f t="shared" si="3"/>
        <v>0</v>
      </c>
    </row>
    <row r="27" spans="1:11" x14ac:dyDescent="0.2">
      <c r="A27" s="49" t="s">
        <v>138</v>
      </c>
      <c r="B27" s="47"/>
      <c r="C27" s="52"/>
      <c r="D27" s="120"/>
      <c r="E27" s="47"/>
      <c r="F27" s="47">
        <f t="shared" si="2"/>
        <v>0</v>
      </c>
      <c r="G27" s="47">
        <f t="shared" si="3"/>
        <v>0</v>
      </c>
    </row>
    <row r="28" spans="1:11" x14ac:dyDescent="0.2">
      <c r="A28" s="49" t="s">
        <v>139</v>
      </c>
      <c r="B28" s="47"/>
      <c r="C28" s="52"/>
      <c r="D28" s="120"/>
      <c r="E28" s="47"/>
      <c r="F28" s="47">
        <f t="shared" si="2"/>
        <v>0</v>
      </c>
      <c r="G28" s="47">
        <f t="shared" si="3"/>
        <v>0</v>
      </c>
    </row>
    <row r="29" spans="1:11" x14ac:dyDescent="0.2">
      <c r="A29" s="113" t="s">
        <v>140</v>
      </c>
      <c r="B29" s="114">
        <f>SUM(B22:B28)</f>
        <v>0</v>
      </c>
      <c r="C29" s="52"/>
      <c r="D29" s="120"/>
      <c r="E29" s="47"/>
      <c r="F29" s="47">
        <f>SUM(F22:F28)</f>
        <v>0</v>
      </c>
      <c r="G29" s="47">
        <f>SUM(G22:G28)</f>
        <v>0</v>
      </c>
    </row>
    <row r="30" spans="1:11" x14ac:dyDescent="0.2">
      <c r="A30" s="113"/>
      <c r="B30" s="114"/>
      <c r="C30" s="52"/>
      <c r="D30" s="120"/>
      <c r="E30" s="47"/>
      <c r="F30" s="47"/>
      <c r="G30" s="47"/>
    </row>
    <row r="31" spans="1:11" x14ac:dyDescent="0.2">
      <c r="A31" s="49" t="s">
        <v>141</v>
      </c>
      <c r="B31" s="47"/>
      <c r="C31" s="52"/>
      <c r="D31" s="120"/>
      <c r="E31" s="47"/>
      <c r="F31" s="47">
        <f>B31*C31/12</f>
        <v>0</v>
      </c>
      <c r="G31" s="47">
        <f>E31-F31</f>
        <v>0</v>
      </c>
    </row>
    <row r="32" spans="1:11" x14ac:dyDescent="0.2">
      <c r="A32" s="49" t="s">
        <v>144</v>
      </c>
      <c r="B32" s="47"/>
      <c r="C32" s="52"/>
      <c r="D32" s="120"/>
      <c r="E32" s="47"/>
      <c r="F32" s="47">
        <f>B32*C32/12</f>
        <v>0</v>
      </c>
      <c r="G32" s="47">
        <f>E32-F32</f>
        <v>0</v>
      </c>
    </row>
    <row r="33" spans="1:16" x14ac:dyDescent="0.2">
      <c r="A33" s="49" t="s">
        <v>142</v>
      </c>
      <c r="B33" s="47"/>
      <c r="C33" s="52"/>
      <c r="D33" s="120"/>
      <c r="E33" s="47"/>
      <c r="F33" s="47">
        <f>B33*C33/12</f>
        <v>0</v>
      </c>
      <c r="G33" s="47">
        <f>E33-F33</f>
        <v>0</v>
      </c>
    </row>
    <row r="34" spans="1:16" ht="15" x14ac:dyDescent="0.25">
      <c r="A34" s="49" t="s">
        <v>142</v>
      </c>
      <c r="B34" s="48"/>
      <c r="C34" s="53"/>
      <c r="D34" s="121"/>
      <c r="E34" s="47"/>
      <c r="F34" s="47">
        <f>B34*C34/12</f>
        <v>0</v>
      </c>
      <c r="G34" s="47">
        <f>E34-F34</f>
        <v>0</v>
      </c>
    </row>
    <row r="35" spans="1:16" ht="14.45" customHeight="1" x14ac:dyDescent="0.2">
      <c r="A35" s="17" t="s">
        <v>143</v>
      </c>
      <c r="B35" s="115">
        <f>SUM(B31:B34)</f>
        <v>0</v>
      </c>
      <c r="F35">
        <f>SUM(F31:F34)</f>
        <v>0</v>
      </c>
      <c r="G35">
        <f>SUM(G31:G34)</f>
        <v>0</v>
      </c>
    </row>
    <row r="36" spans="1:16" ht="14.45" customHeight="1" x14ac:dyDescent="0.2">
      <c r="A36" s="17"/>
      <c r="B36" s="115"/>
    </row>
    <row r="37" spans="1:16" ht="14.45" customHeight="1" x14ac:dyDescent="0.2">
      <c r="A37" s="5" t="s">
        <v>145</v>
      </c>
      <c r="B37" s="115"/>
      <c r="F37" s="40">
        <f>B37*C37/12</f>
        <v>0</v>
      </c>
      <c r="G37" s="40">
        <f>E37-F37</f>
        <v>0</v>
      </c>
    </row>
    <row r="38" spans="1:16" ht="14.45" customHeight="1" x14ac:dyDescent="0.2">
      <c r="A38" s="5" t="s">
        <v>145</v>
      </c>
      <c r="B38" s="115"/>
      <c r="F38" s="40">
        <f>B38*C38/12</f>
        <v>0</v>
      </c>
      <c r="G38" s="40">
        <f>E38-F38</f>
        <v>0</v>
      </c>
    </row>
    <row r="39" spans="1:16" x14ac:dyDescent="0.2">
      <c r="A39" s="5" t="s">
        <v>145</v>
      </c>
      <c r="F39" s="40">
        <f>B39*C39/12</f>
        <v>0</v>
      </c>
      <c r="G39" s="40">
        <f>E39-F39</f>
        <v>0</v>
      </c>
    </row>
    <row r="40" spans="1:16" x14ac:dyDescent="0.2">
      <c r="A40" s="17" t="s">
        <v>6</v>
      </c>
      <c r="B40" s="115">
        <f>SUM(B37:B39,B35,B29,B20,B16)</f>
        <v>0</v>
      </c>
      <c r="D40" s="111">
        <f>SUM(D3:D39)</f>
        <v>0</v>
      </c>
      <c r="F40" s="40">
        <f>SUM(F37:F39,F35,F29,F20,F16)</f>
        <v>0</v>
      </c>
      <c r="G40" s="40">
        <f>SUM(G37:G39,G35,G29,G20,G16)</f>
        <v>0</v>
      </c>
    </row>
    <row r="42" spans="1:16" x14ac:dyDescent="0.2">
      <c r="A42" s="5" t="s">
        <v>147</v>
      </c>
    </row>
    <row r="47" spans="1:16" x14ac:dyDescent="0.2">
      <c r="P47" s="5"/>
    </row>
    <row r="48" spans="1:16" x14ac:dyDescent="0.2">
      <c r="P48" s="5"/>
    </row>
    <row r="154" spans="10:15" x14ac:dyDescent="0.2">
      <c r="J154" s="8"/>
      <c r="K154" s="8"/>
      <c r="L154" s="8"/>
      <c r="M154" s="50"/>
      <c r="N154" s="50"/>
      <c r="O154" s="50"/>
    </row>
  </sheetData>
  <sortState xmlns:xlrd2="http://schemas.microsoft.com/office/spreadsheetml/2017/richdata2" ref="A3:F8">
    <sortCondition ref="B3:B8"/>
  </sortState>
  <mergeCells count="1">
    <mergeCell ref="A1:E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142"/>
  <sheetViews>
    <sheetView topLeftCell="A2" workbookViewId="0">
      <selection activeCell="H12" sqref="H12"/>
    </sheetView>
  </sheetViews>
  <sheetFormatPr defaultColWidth="8.85546875" defaultRowHeight="15" x14ac:dyDescent="0.25"/>
  <cols>
    <col min="1" max="1" width="7.28515625" style="66" customWidth="1"/>
    <col min="2" max="2" width="17.85546875" style="60" customWidth="1"/>
    <col min="3" max="3" width="14" style="67" customWidth="1"/>
    <col min="4" max="4" width="19.7109375" style="60" customWidth="1"/>
    <col min="5" max="5" width="12.7109375" style="67" customWidth="1"/>
    <col min="6" max="6" width="18.140625" style="60" bestFit="1" customWidth="1"/>
    <col min="7" max="7" width="14.140625" style="67" customWidth="1"/>
    <col min="8" max="8" width="18.140625" style="60" bestFit="1" customWidth="1"/>
    <col min="9" max="9" width="12.140625" style="67" bestFit="1" customWidth="1"/>
    <col min="10" max="10" width="18.140625" style="60" bestFit="1" customWidth="1"/>
    <col min="11" max="11" width="13.85546875" style="67" customWidth="1"/>
    <col min="12" max="12" width="18.140625" style="60" bestFit="1" customWidth="1"/>
    <col min="13" max="13" width="14" style="67" customWidth="1"/>
    <col min="14" max="14" width="18.140625" style="60" bestFit="1" customWidth="1"/>
    <col min="15" max="15" width="12.140625" style="60" bestFit="1" customWidth="1"/>
    <col min="16" max="16" width="18.140625" style="60" bestFit="1" customWidth="1"/>
    <col min="17" max="17" width="12.140625" style="60" bestFit="1" customWidth="1"/>
    <col min="18" max="18" width="18.140625" style="60" bestFit="1" customWidth="1"/>
    <col min="19" max="19" width="12.140625" style="60" bestFit="1" customWidth="1"/>
    <col min="20" max="20" width="18.140625" style="60" bestFit="1" customWidth="1"/>
    <col min="21" max="21" width="12.140625" style="60" bestFit="1" customWidth="1"/>
    <col min="22" max="22" width="18.140625" style="60" bestFit="1" customWidth="1"/>
    <col min="23" max="23" width="12.140625" style="60" bestFit="1" customWidth="1"/>
    <col min="24" max="24" width="18.140625" style="60" bestFit="1" customWidth="1"/>
    <col min="25" max="25" width="12.140625" style="60" bestFit="1" customWidth="1"/>
    <col min="26" max="26" width="18.140625" style="60" bestFit="1" customWidth="1"/>
    <col min="27" max="27" width="12.140625" style="60" bestFit="1" customWidth="1"/>
    <col min="28" max="28" width="18.140625" style="60" bestFit="1" customWidth="1"/>
    <col min="29" max="29" width="12.140625" style="60" bestFit="1" customWidth="1"/>
    <col min="30" max="30" width="18.140625" style="60" bestFit="1" customWidth="1"/>
    <col min="31" max="31" width="12.140625" style="60" bestFit="1" customWidth="1"/>
    <col min="32" max="32" width="18.140625" style="60" bestFit="1" customWidth="1"/>
    <col min="33" max="33" width="12.140625" style="60" bestFit="1" customWidth="1"/>
    <col min="34" max="16384" width="8.85546875" style="60"/>
  </cols>
  <sheetData>
    <row r="1" spans="1:13" ht="21" x14ac:dyDescent="0.35">
      <c r="A1" s="258" t="s">
        <v>70</v>
      </c>
      <c r="B1" s="258"/>
      <c r="C1" s="258"/>
      <c r="D1" s="258"/>
      <c r="E1" s="258"/>
      <c r="F1" s="258"/>
      <c r="G1" s="258"/>
      <c r="H1" s="258"/>
      <c r="I1" s="258"/>
      <c r="J1" s="258"/>
      <c r="K1" s="258"/>
      <c r="L1" s="258"/>
      <c r="M1" s="258"/>
    </row>
    <row r="2" spans="1:13" ht="18" x14ac:dyDescent="0.4">
      <c r="A2" s="61"/>
      <c r="B2" s="62"/>
      <c r="C2" s="63"/>
      <c r="D2" s="62"/>
      <c r="E2" s="63"/>
      <c r="F2" s="62"/>
      <c r="G2" s="63"/>
      <c r="H2" s="62"/>
      <c r="I2" s="63"/>
      <c r="J2" s="62"/>
      <c r="K2" s="64" t="s">
        <v>68</v>
      </c>
      <c r="L2" s="62"/>
      <c r="M2" s="63"/>
    </row>
    <row r="3" spans="1:13" x14ac:dyDescent="0.25">
      <c r="A3" s="61"/>
      <c r="B3" s="62"/>
      <c r="C3" s="63"/>
      <c r="D3" s="62"/>
      <c r="E3" s="63"/>
      <c r="F3" s="62"/>
      <c r="G3" s="63"/>
      <c r="H3" s="62"/>
      <c r="I3" s="63"/>
      <c r="J3" s="62"/>
      <c r="K3" s="65" t="s">
        <v>71</v>
      </c>
      <c r="L3" s="62"/>
      <c r="M3" s="63"/>
    </row>
    <row r="4" spans="1:13" x14ac:dyDescent="0.25">
      <c r="A4" s="61"/>
      <c r="B4" s="62"/>
      <c r="C4" s="63"/>
      <c r="D4" s="62"/>
      <c r="E4" s="63"/>
      <c r="F4" s="62"/>
      <c r="G4" s="63"/>
      <c r="H4" s="62"/>
      <c r="I4" s="63"/>
      <c r="J4" s="62"/>
      <c r="K4" s="65" t="s">
        <v>72</v>
      </c>
      <c r="L4" s="62"/>
      <c r="M4" s="63"/>
    </row>
    <row r="5" spans="1:13" x14ac:dyDescent="0.25">
      <c r="A5" s="61"/>
      <c r="B5" s="62"/>
      <c r="C5" s="63"/>
      <c r="D5" s="62"/>
      <c r="E5" s="63"/>
      <c r="F5" s="62"/>
      <c r="G5" s="63"/>
      <c r="H5" s="62"/>
      <c r="I5" s="63"/>
      <c r="J5" s="62"/>
      <c r="K5" s="65" t="s">
        <v>73</v>
      </c>
      <c r="L5" s="62"/>
      <c r="M5" s="63"/>
    </row>
    <row r="6" spans="1:13" x14ac:dyDescent="0.25">
      <c r="A6" s="61"/>
      <c r="B6" s="62"/>
      <c r="C6" s="63"/>
      <c r="D6" s="62"/>
      <c r="E6" s="63"/>
      <c r="F6" s="62"/>
      <c r="G6" s="63"/>
      <c r="H6" s="62"/>
      <c r="I6" s="63"/>
      <c r="J6" s="62"/>
      <c r="K6" s="65" t="s">
        <v>74</v>
      </c>
      <c r="L6" s="62"/>
      <c r="M6" s="63"/>
    </row>
    <row r="7" spans="1:13" x14ac:dyDescent="0.25">
      <c r="A7" s="61"/>
      <c r="B7" s="62"/>
      <c r="C7" s="63"/>
      <c r="D7" s="62"/>
      <c r="E7" s="63"/>
      <c r="F7" s="62"/>
      <c r="G7" s="63"/>
      <c r="H7" s="62"/>
      <c r="I7" s="63"/>
      <c r="J7" s="62"/>
      <c r="K7" s="65" t="s">
        <v>75</v>
      </c>
      <c r="L7" s="62"/>
      <c r="M7" s="63"/>
    </row>
    <row r="8" spans="1:13" x14ac:dyDescent="0.25">
      <c r="A8" s="61"/>
      <c r="B8" s="62"/>
      <c r="C8" s="63"/>
      <c r="D8" s="62"/>
      <c r="E8" s="63"/>
      <c r="F8" s="62"/>
      <c r="G8" s="63"/>
      <c r="H8" s="62"/>
      <c r="I8" s="63"/>
      <c r="J8" s="62"/>
      <c r="K8" s="65" t="s">
        <v>76</v>
      </c>
      <c r="L8" s="62"/>
      <c r="M8" s="63"/>
    </row>
    <row r="9" spans="1:13" x14ac:dyDescent="0.25">
      <c r="A9" s="61"/>
      <c r="B9" s="62"/>
      <c r="C9" s="63"/>
      <c r="D9" s="62"/>
      <c r="E9" s="63"/>
      <c r="F9" s="62"/>
      <c r="G9" s="63"/>
      <c r="H9" s="62"/>
      <c r="I9" s="63"/>
      <c r="J9" s="62"/>
      <c r="K9" s="65" t="s">
        <v>77</v>
      </c>
      <c r="L9" s="62"/>
      <c r="M9" s="63"/>
    </row>
    <row r="10" spans="1:13" x14ac:dyDescent="0.25">
      <c r="A10" s="61"/>
      <c r="B10" s="62"/>
      <c r="C10" s="63"/>
      <c r="D10" s="62"/>
      <c r="E10" s="63"/>
      <c r="F10" s="62"/>
      <c r="G10" s="63"/>
      <c r="H10" s="62"/>
      <c r="I10" s="63"/>
      <c r="J10" s="62"/>
      <c r="K10" s="65" t="s">
        <v>78</v>
      </c>
      <c r="L10" s="62"/>
      <c r="M10" s="63"/>
    </row>
    <row r="11" spans="1:13" ht="15.75" thickBot="1" x14ac:dyDescent="0.3">
      <c r="A11" s="61"/>
      <c r="B11" s="62"/>
      <c r="C11" s="63"/>
      <c r="D11" s="62"/>
      <c r="E11" s="63"/>
      <c r="F11" s="62"/>
      <c r="G11" s="63"/>
      <c r="H11" s="62"/>
      <c r="I11" s="63"/>
      <c r="J11" s="62"/>
      <c r="K11" s="65" t="s">
        <v>79</v>
      </c>
      <c r="L11" s="62"/>
      <c r="M11" s="63"/>
    </row>
    <row r="12" spans="1:13" ht="18.75" x14ac:dyDescent="0.3">
      <c r="B12" s="259" t="s">
        <v>80</v>
      </c>
      <c r="C12" s="259"/>
      <c r="D12" s="259"/>
      <c r="F12" s="68"/>
      <c r="G12" s="69" t="s">
        <v>81</v>
      </c>
      <c r="H12" s="70"/>
      <c r="I12" s="71" t="s">
        <v>82</v>
      </c>
      <c r="J12" s="72"/>
      <c r="K12" s="63"/>
      <c r="L12" s="260" t="s">
        <v>83</v>
      </c>
      <c r="M12" s="260"/>
    </row>
    <row r="13" spans="1:13" ht="16.5" thickBot="1" x14ac:dyDescent="0.3">
      <c r="B13" s="259"/>
      <c r="C13" s="259"/>
      <c r="D13" s="259"/>
      <c r="F13" s="73"/>
      <c r="G13" s="74" t="s">
        <v>84</v>
      </c>
      <c r="H13" s="75"/>
      <c r="I13" s="76"/>
      <c r="J13" s="77"/>
    </row>
    <row r="15" spans="1:13" ht="18.75" x14ac:dyDescent="0.25">
      <c r="B15" s="78" t="s">
        <v>85</v>
      </c>
      <c r="M15" s="79" t="s">
        <v>86</v>
      </c>
    </row>
    <row r="16" spans="1:13" ht="15.75" thickBot="1" x14ac:dyDescent="0.3"/>
    <row r="17" spans="1:33" ht="15.75" x14ac:dyDescent="0.25">
      <c r="B17" s="80" t="s">
        <v>121</v>
      </c>
      <c r="C17" s="81"/>
      <c r="D17" s="82" t="s">
        <v>44</v>
      </c>
      <c r="E17" s="81"/>
      <c r="F17" s="82" t="s">
        <v>286</v>
      </c>
      <c r="G17" s="83"/>
      <c r="H17" s="82" t="s">
        <v>87</v>
      </c>
      <c r="I17" s="83"/>
      <c r="J17" s="82" t="s">
        <v>141</v>
      </c>
      <c r="K17" s="83"/>
      <c r="L17" s="84"/>
      <c r="M17" s="85"/>
      <c r="N17" s="82" t="s">
        <v>88</v>
      </c>
      <c r="O17" s="86"/>
      <c r="P17" s="82" t="s">
        <v>89</v>
      </c>
      <c r="Q17" s="86"/>
      <c r="R17" s="82" t="s">
        <v>90</v>
      </c>
      <c r="S17" s="86"/>
      <c r="T17" s="82" t="s">
        <v>91</v>
      </c>
      <c r="U17" s="86"/>
      <c r="V17" s="82" t="s">
        <v>92</v>
      </c>
      <c r="W17" s="86"/>
      <c r="X17" s="82" t="s">
        <v>93</v>
      </c>
      <c r="Y17" s="86"/>
      <c r="Z17" s="82" t="s">
        <v>94</v>
      </c>
      <c r="AA17" s="86"/>
      <c r="AB17" s="82" t="s">
        <v>95</v>
      </c>
      <c r="AC17" s="86"/>
      <c r="AD17" s="82" t="s">
        <v>96</v>
      </c>
      <c r="AE17" s="86"/>
      <c r="AF17" s="82" t="s">
        <v>97</v>
      </c>
      <c r="AG17" s="87"/>
    </row>
    <row r="18" spans="1:33" x14ac:dyDescent="0.25">
      <c r="B18" s="88" t="s">
        <v>98</v>
      </c>
      <c r="C18" s="89"/>
      <c r="D18" s="90" t="s">
        <v>98</v>
      </c>
      <c r="E18" s="89"/>
      <c r="F18" s="90" t="s">
        <v>98</v>
      </c>
      <c r="G18" s="89"/>
      <c r="H18" s="90" t="s">
        <v>98</v>
      </c>
      <c r="I18" s="89"/>
      <c r="J18" s="90" t="s">
        <v>98</v>
      </c>
      <c r="K18" s="89"/>
      <c r="L18" s="60" t="s">
        <v>98</v>
      </c>
      <c r="M18" s="91">
        <v>0</v>
      </c>
      <c r="N18" s="90" t="s">
        <v>98</v>
      </c>
      <c r="O18" s="89">
        <v>0</v>
      </c>
      <c r="P18" s="90" t="s">
        <v>98</v>
      </c>
      <c r="Q18" s="89">
        <v>0</v>
      </c>
      <c r="R18" s="90" t="s">
        <v>98</v>
      </c>
      <c r="S18" s="89">
        <v>0</v>
      </c>
      <c r="T18" s="90" t="s">
        <v>98</v>
      </c>
      <c r="U18" s="89">
        <v>0</v>
      </c>
      <c r="V18" s="90" t="s">
        <v>98</v>
      </c>
      <c r="W18" s="89">
        <v>0</v>
      </c>
      <c r="X18" s="90" t="s">
        <v>98</v>
      </c>
      <c r="Y18" s="89">
        <v>0</v>
      </c>
      <c r="Z18" s="90" t="s">
        <v>98</v>
      </c>
      <c r="AA18" s="89">
        <v>0</v>
      </c>
      <c r="AB18" s="90" t="s">
        <v>98</v>
      </c>
      <c r="AC18" s="89">
        <v>0</v>
      </c>
      <c r="AD18" s="90" t="s">
        <v>98</v>
      </c>
      <c r="AE18" s="89">
        <v>0</v>
      </c>
      <c r="AF18" s="90" t="s">
        <v>98</v>
      </c>
      <c r="AG18" s="92">
        <v>0</v>
      </c>
    </row>
    <row r="19" spans="1:33" x14ac:dyDescent="0.25">
      <c r="B19" s="88" t="s">
        <v>99</v>
      </c>
      <c r="C19" s="89"/>
      <c r="D19" s="90" t="s">
        <v>99</v>
      </c>
      <c r="E19" s="89"/>
      <c r="F19" s="90" t="s">
        <v>99</v>
      </c>
      <c r="G19" s="89"/>
      <c r="H19" s="90" t="s">
        <v>99</v>
      </c>
      <c r="I19" s="89"/>
      <c r="J19" s="90" t="s">
        <v>99</v>
      </c>
      <c r="K19" s="89"/>
      <c r="L19" s="60" t="s">
        <v>99</v>
      </c>
      <c r="M19" s="91">
        <v>0</v>
      </c>
      <c r="N19" s="90" t="s">
        <v>99</v>
      </c>
      <c r="O19" s="89">
        <v>0</v>
      </c>
      <c r="P19" s="90" t="s">
        <v>99</v>
      </c>
      <c r="Q19" s="89">
        <v>0</v>
      </c>
      <c r="R19" s="90" t="s">
        <v>99</v>
      </c>
      <c r="S19" s="89">
        <v>0</v>
      </c>
      <c r="T19" s="90" t="s">
        <v>99</v>
      </c>
      <c r="U19" s="89">
        <v>0</v>
      </c>
      <c r="V19" s="90" t="s">
        <v>99</v>
      </c>
      <c r="W19" s="89">
        <v>0</v>
      </c>
      <c r="X19" s="90" t="s">
        <v>99</v>
      </c>
      <c r="Y19" s="89">
        <v>0</v>
      </c>
      <c r="Z19" s="90" t="s">
        <v>99</v>
      </c>
      <c r="AA19" s="89">
        <v>0</v>
      </c>
      <c r="AB19" s="90" t="s">
        <v>99</v>
      </c>
      <c r="AC19" s="89">
        <v>0</v>
      </c>
      <c r="AD19" s="90" t="s">
        <v>99</v>
      </c>
      <c r="AE19" s="89">
        <v>0</v>
      </c>
      <c r="AF19" s="90" t="s">
        <v>99</v>
      </c>
      <c r="AG19" s="92">
        <v>0</v>
      </c>
    </row>
    <row r="20" spans="1:33" ht="15.75" thickBot="1" x14ac:dyDescent="0.3">
      <c r="B20" s="73" t="s">
        <v>100</v>
      </c>
      <c r="C20" s="93"/>
      <c r="D20" s="94" t="s">
        <v>100</v>
      </c>
      <c r="E20" s="93"/>
      <c r="F20" s="94" t="s">
        <v>100</v>
      </c>
      <c r="G20" s="93"/>
      <c r="H20" s="94" t="s">
        <v>100</v>
      </c>
      <c r="I20" s="93"/>
      <c r="J20" s="94" t="s">
        <v>100</v>
      </c>
      <c r="K20" s="93"/>
      <c r="L20" s="76" t="s">
        <v>100</v>
      </c>
      <c r="M20" s="95">
        <v>0</v>
      </c>
      <c r="N20" s="94" t="s">
        <v>100</v>
      </c>
      <c r="O20" s="93">
        <v>0</v>
      </c>
      <c r="P20" s="94" t="s">
        <v>100</v>
      </c>
      <c r="Q20" s="93">
        <v>0</v>
      </c>
      <c r="R20" s="94" t="s">
        <v>100</v>
      </c>
      <c r="S20" s="93">
        <v>0</v>
      </c>
      <c r="T20" s="94" t="s">
        <v>100</v>
      </c>
      <c r="U20" s="93">
        <v>0</v>
      </c>
      <c r="V20" s="94" t="s">
        <v>100</v>
      </c>
      <c r="W20" s="93">
        <v>0</v>
      </c>
      <c r="X20" s="94" t="s">
        <v>100</v>
      </c>
      <c r="Y20" s="93">
        <v>0</v>
      </c>
      <c r="Z20" s="94" t="s">
        <v>100</v>
      </c>
      <c r="AA20" s="93">
        <v>0</v>
      </c>
      <c r="AB20" s="94" t="s">
        <v>100</v>
      </c>
      <c r="AC20" s="93">
        <v>0</v>
      </c>
      <c r="AD20" s="94" t="s">
        <v>100</v>
      </c>
      <c r="AE20" s="93">
        <v>0</v>
      </c>
      <c r="AF20" s="94" t="s">
        <v>100</v>
      </c>
      <c r="AG20" s="96">
        <v>0</v>
      </c>
    </row>
    <row r="21" spans="1:33" x14ac:dyDescent="0.25">
      <c r="C21" s="97"/>
      <c r="E21" s="97"/>
      <c r="G21" s="97"/>
      <c r="I21" s="97"/>
      <c r="K21" s="97"/>
      <c r="M21" s="97"/>
      <c r="O21" s="97"/>
      <c r="Q21" s="97"/>
      <c r="S21" s="97"/>
      <c r="U21" s="97"/>
      <c r="W21" s="97"/>
      <c r="Y21" s="97"/>
      <c r="AA21" s="97"/>
      <c r="AC21" s="97"/>
      <c r="AE21" s="97"/>
      <c r="AG21" s="97"/>
    </row>
    <row r="22" spans="1:33" x14ac:dyDescent="0.25">
      <c r="A22" s="98" t="s">
        <v>101</v>
      </c>
      <c r="B22" s="99" t="s">
        <v>102</v>
      </c>
      <c r="C22" s="100" t="s">
        <v>98</v>
      </c>
      <c r="D22" s="99" t="s">
        <v>102</v>
      </c>
      <c r="E22" s="100" t="s">
        <v>98</v>
      </c>
      <c r="F22" s="99" t="s">
        <v>102</v>
      </c>
      <c r="G22" s="100" t="s">
        <v>98</v>
      </c>
      <c r="H22" s="99" t="s">
        <v>102</v>
      </c>
      <c r="I22" s="100" t="s">
        <v>98</v>
      </c>
      <c r="J22" s="99" t="s">
        <v>102</v>
      </c>
      <c r="K22" s="100" t="s">
        <v>98</v>
      </c>
      <c r="L22" s="99" t="s">
        <v>102</v>
      </c>
      <c r="M22" s="100" t="s">
        <v>98</v>
      </c>
      <c r="N22" s="99" t="s">
        <v>102</v>
      </c>
      <c r="O22" s="100" t="s">
        <v>98</v>
      </c>
      <c r="P22" s="99" t="s">
        <v>102</v>
      </c>
      <c r="Q22" s="100" t="s">
        <v>98</v>
      </c>
      <c r="R22" s="99" t="s">
        <v>102</v>
      </c>
      <c r="S22" s="100" t="s">
        <v>98</v>
      </c>
      <c r="T22" s="99" t="s">
        <v>102</v>
      </c>
      <c r="U22" s="100" t="s">
        <v>98</v>
      </c>
      <c r="V22" s="99" t="s">
        <v>102</v>
      </c>
      <c r="W22" s="100" t="s">
        <v>98</v>
      </c>
      <c r="X22" s="99" t="s">
        <v>102</v>
      </c>
      <c r="Y22" s="100" t="s">
        <v>98</v>
      </c>
      <c r="Z22" s="99" t="s">
        <v>102</v>
      </c>
      <c r="AA22" s="100" t="s">
        <v>98</v>
      </c>
      <c r="AB22" s="99" t="s">
        <v>102</v>
      </c>
      <c r="AC22" s="100" t="s">
        <v>98</v>
      </c>
      <c r="AD22" s="99" t="s">
        <v>102</v>
      </c>
      <c r="AE22" s="100" t="s">
        <v>98</v>
      </c>
      <c r="AF22" s="99" t="s">
        <v>102</v>
      </c>
      <c r="AG22" s="100" t="s">
        <v>98</v>
      </c>
    </row>
    <row r="23" spans="1:33" x14ac:dyDescent="0.25">
      <c r="A23" s="66">
        <v>1</v>
      </c>
      <c r="B23" s="101">
        <f>IF((H13+H12)&gt;=C18,C18,(H12+H13+C19))</f>
        <v>0</v>
      </c>
      <c r="C23" s="67">
        <f>IF(C18-B23&lt;0,0,(C18-B23))</f>
        <v>0</v>
      </c>
      <c r="D23" s="67">
        <f>IF((H12+H13)&gt;=(C18+E18),E18,IF(AND(B23=C18,B23&lt;&gt;0),(H12+H13-C18+E19),E19))</f>
        <v>0</v>
      </c>
      <c r="E23" s="67">
        <f>E18-D23</f>
        <v>0</v>
      </c>
      <c r="F23" s="67">
        <f>IF((H12+H13)&gt;=(E18+G18+C18),G18,IF(AND(D23=E18, D23&lt;&gt;0),(H12+H13-E18-C18+G19),G19))</f>
        <v>0</v>
      </c>
      <c r="G23" s="67">
        <f>G18-F23</f>
        <v>0</v>
      </c>
      <c r="H23" s="67">
        <f>IF((H12+H13)&gt;=(G18+I18+E18+C18),I18,IF(AND(F23=G18, F23&lt;&gt;0),(H12+H13-G18-E18-C18+I19),I19))</f>
        <v>0</v>
      </c>
      <c r="I23" s="67">
        <f>I18-H23</f>
        <v>0</v>
      </c>
      <c r="J23" s="67">
        <f>IF((H12+H13)&gt;=(I18+K18+G18+E18+C18),K18,IF(AND(H23=I18,H23&lt;&gt;0),(H12+H13-I18-G18-E18-C18+K19),K19))</f>
        <v>0</v>
      </c>
      <c r="K23" s="67">
        <f>K18-J23</f>
        <v>0</v>
      </c>
      <c r="L23" s="67">
        <f>IF((H12+H13)&gt;=(K18+M18+I18+G18+E18+C18),M18,IF(AND(J23=K18,J23&lt;&gt;0),(H12+H13-K18-I18-G18-E18-C18+M19),M19))</f>
        <v>0</v>
      </c>
      <c r="M23" s="67">
        <f>M18-L23</f>
        <v>0</v>
      </c>
      <c r="N23" s="67">
        <f>IF(($H$12+$H$13)&gt;=(M18+O18+K18+I18+G18+E18+C18),O18,IF(AND(L23=M$18,L23&lt;&gt;0),($H$12+$H$13-M18-K18-I18-G18-E18-C18+O19),O19))</f>
        <v>0</v>
      </c>
      <c r="O23" s="67">
        <f>O18-N23</f>
        <v>0</v>
      </c>
      <c r="P23" s="67">
        <f>IF(($H$12+$H$13)&gt;=(O18+Q18+M18+K18+I18+G18+E18+C18),Q18,IF(AND(N23=O$18,N23&lt;&gt;0),($H$12+$H$13-O18-M18-K18-I18-G18-E18-C18+Q19),Q19))</f>
        <v>0</v>
      </c>
      <c r="Q23" s="67">
        <f>Q18-P23</f>
        <v>0</v>
      </c>
      <c r="R23" s="67">
        <f>IF(($H$12+$H$13)&gt;=(Q18+S18+O18+M18+K18+I18+G18+E18+C18),S18,IF(AND(P23=Q$18,P23&lt;&gt;0),($H$12+$H$13-Q18-O18-M18-K18-I18-G18-E18-C18+S19),S19))</f>
        <v>0</v>
      </c>
      <c r="S23" s="67">
        <f>S18-R23</f>
        <v>0</v>
      </c>
      <c r="T23" s="67">
        <f>IF(($H$12+$H$13)&gt;=(S18+U18+Q18+O18+M18+K18+I18+G18+E18+C18),U18,IF(AND(R23=S$18,R23&lt;&gt;0),($H$12+$H$13-S18-Q18-O18-M18-K18-I18-G18-E18-C18+U19),U19))</f>
        <v>0</v>
      </c>
      <c r="U23" s="67">
        <f>U18-T23</f>
        <v>0</v>
      </c>
      <c r="V23" s="67">
        <f>IF(($H$12+$H$13)&gt;=(U18+W18+S18+Q18+O18+M18+K18+I18+G18+E18+C18),W18,IF(AND(T23=U$18,T23&lt;&gt;0),($H$12+$H$13-U18-S18-Q18-O18-M18-K18-I18-G18-E18-C18+W19),W19))</f>
        <v>0</v>
      </c>
      <c r="W23" s="67">
        <f>W18-V23</f>
        <v>0</v>
      </c>
      <c r="X23" s="67">
        <f>IF(($H$12+$H$13)&gt;=(W18+Y18+U18+S18+Q18+O18+M18+K18+I18+G18+E18+C18),Y18,IF(AND(V23=W$18,V23&lt;&gt;0),($H$12+$H$13-W18-U18-S18-Q18-O18-M18-K18-I18-G18-E18-C18+Y19),Y19))</f>
        <v>0</v>
      </c>
      <c r="Y23" s="67">
        <f>Y18-X23</f>
        <v>0</v>
      </c>
      <c r="Z23" s="67">
        <f>IF(($H$12+$H$13)&gt;=(Y18+AA18+W18+U18+S18+Q18+O18+M18+K18+I18+G18+E18+C18),AA18,IF(AND(X23=Y$18,X23&lt;&gt;0),($H$12+$H$13-Y18-W18-U18-S18-Q18-O18-M18-K18-I18-G18-E18-C18+AA19),AA19))</f>
        <v>0</v>
      </c>
      <c r="AA23" s="67">
        <f>AA18-Z23</f>
        <v>0</v>
      </c>
      <c r="AB23" s="67">
        <f>IF(($H$12+$H$13)&gt;=(AA18+AC18+Y18+W18+U18+S18+Q18+O18+M18+K18+I18+G18+E18+C18),AC18,IF(AND(Z23=AA$18,Z23&lt;&gt;0),($H$12+$H$13-AA18-Y18-W18-U18-S18-Q18-O18-M18-K18-I18-G18-E18-C18+AC19),AC19))</f>
        <v>0</v>
      </c>
      <c r="AC23" s="67">
        <f>AC18-AB23</f>
        <v>0</v>
      </c>
      <c r="AD23" s="67">
        <f>IF(($H$12+$H$13)&gt;=(AC18+AE18+AA18+Y18+W18+U18+S18+Q18+O18+M18+K18+I18+G18+E18+C18),AE18,IF(AND(AB23=AC$18,AB23&lt;&gt;0),($H$12+$H$13-AC18-AA18-Y18-W18-U18-S18-Q18-O18-M18-K18-I18-G18-E18-C18+AE19),AE19))</f>
        <v>0</v>
      </c>
      <c r="AE23" s="67">
        <f>AE18-AD23</f>
        <v>0</v>
      </c>
      <c r="AF23" s="67">
        <f>IF(($H$12+$H$13)&gt;=(AE18+AG18+AC18+AA18+Y18+W18+U18+S18+Q18+O18+M18+K18+I18+G18+E18+C18),AG18,IF(AND(AD23=AE$18,AD23&lt;&gt;0),($H$12+$H$13-AE18-AC18-AA18-Y18-W18-U18-S18-Q18-O18-M18-K18-I18-G18-E18-C18+AG19),AG19))</f>
        <v>0</v>
      </c>
      <c r="AG23" s="67">
        <f>AG18-AF23</f>
        <v>0</v>
      </c>
    </row>
    <row r="24" spans="1:33" x14ac:dyDescent="0.25">
      <c r="A24" s="66">
        <v>2</v>
      </c>
      <c r="B24" s="101">
        <f>IF((C23-$H$12-$C$19)&lt;=0,($H$12+(C23-$H$12)),($H$12+$C$19))</f>
        <v>0</v>
      </c>
      <c r="C24" s="67">
        <f>IF((C23-B24)&lt;=0.0001,0,(C23-B24)*(1+(C$20/12)))</f>
        <v>0</v>
      </c>
      <c r="D24" s="67">
        <f>IF(AND(((E23-$H$12+B24-E$19-C$19)&lt;=0),C24=0),E23,IF((E23-$E$19-$H$12)&lt;=0,E23,IF(C24=0,$H$12-B24+E$19+C$19,E$19)))</f>
        <v>0</v>
      </c>
      <c r="E24" s="67">
        <f t="shared" ref="E24:E87" si="0">IF((E23-D24)&lt;=0.0001,0,(E23-D24)*(1+(E$20/12)))</f>
        <v>0</v>
      </c>
      <c r="F24" s="67">
        <f>IF(AND(((G23-$H$12+D24-G$19-E$19-C$19)&lt;=0),E24=0),G23, IF((G23-$G$19-$H$12)&lt;=0,G23,IF(E24=0,$H$12-D24+G$19+E$19+C$19,G$19)))</f>
        <v>0</v>
      </c>
      <c r="G24" s="67">
        <f t="shared" ref="G24:G87" si="1">IF((G23-F24)&lt;=0.0001,0,(G23-F24)*(1+(G$20/12)))</f>
        <v>0</v>
      </c>
      <c r="H24" s="67">
        <f>IF(AND(((I23-$H$12+F24-I$19-G$19-E$19-C$19)&lt;=0),G24=0),I23, IF((I23-$I$19-$H$12)&lt;=0,I23,IF(G24=0,$H$12-F24+I$19+G$19+E$19+C$19,I$19)))</f>
        <v>0</v>
      </c>
      <c r="I24" s="67">
        <f t="shared" ref="I24:I87" si="2">IF((I23-H24)&lt;=0.0001,0,(I23-H24)*(1+(I$20/12)))</f>
        <v>0</v>
      </c>
      <c r="J24" s="67">
        <f t="shared" ref="J24:J87" si="3">IF(AND(((K23-$H$12+H24-K$19-I$19-G$19-E$19-C$19)&lt;=0),I24=0),K23, IF((K23-$K$19-$H$12)&lt;=0,K23,IF(I24=0,$H$12-H24+K$19+I$19+G$19+E$19+C$19,K$19)))</f>
        <v>0</v>
      </c>
      <c r="K24" s="67">
        <f t="shared" ref="K24:K87" si="4">IF((K23-J24)&lt;=0.0001,0,(K23-J24)*(1+(K$20/12)))</f>
        <v>0</v>
      </c>
      <c r="L24" s="67">
        <f>IF(AND(((M23-$H$12+J24-M$19-K$19-I$19-G$19-E$19-C$19)&lt;=0),K24=0),M23, IF((M23-M$19-$H$12)&lt;=0,M23,IF(K24=0,$H$12-J24+M$19+K$19+I$19+G$19+E$19+C$19,M$19)))</f>
        <v>0</v>
      </c>
      <c r="M24" s="67">
        <f t="shared" ref="M24:M87" si="5">IF((M23-L24)&lt;=0.0001,0,(M23-L24)*(1+(M$20/12)))</f>
        <v>0</v>
      </c>
      <c r="N24" s="67">
        <f t="shared" ref="N24:N87" si="6">IF(AND(((O23-$H$12+L24-O$19-M$19-K$19-I$19-G$19-E$19-C$19)&lt;=0),M24=0),O23, IF((O23-O$19-$H$12)&lt;=0,O23,IF(M24=0,$H$12-L24+O$19+M$19+K$19+I$19+G$19+E$19+C$19,O$19)))</f>
        <v>0</v>
      </c>
      <c r="O24" s="67">
        <f t="shared" ref="O24:O87" si="7">IF((O23-N24)&lt;=0.0001,0,(O23-N24)*(1+(O$20/12)))</f>
        <v>0</v>
      </c>
      <c r="P24" s="67">
        <f t="shared" ref="P24:P87" si="8">IF(AND(((Q23-$H$12+N24-Q$19-O$19-M$19-K$19-I$19-G$19-E$19-C$19)&lt;=0),O24=0),Q23, IF((Q23-Q$19-$H$12)&lt;=0,Q23,IF(O24=0,$H$12-N24+Q$19+O$19+M$19+K$19+I$19+G$19+E$19+C$19,Q$19)))</f>
        <v>0</v>
      </c>
      <c r="Q24" s="67">
        <f t="shared" ref="Q24:Q87" si="9">IF((Q23-P24)&lt;=0.0001,0,(Q23-P24)*(1+(Q$20/12)))</f>
        <v>0</v>
      </c>
      <c r="R24" s="67">
        <f t="shared" ref="R24:R87" si="10">IF(AND(((S23-$H$12+P24-S$19-Q$19-O$19-M$19-K$19-I$19-G$19-E$19-C$19)&lt;=0),Q24=0),S23, IF((S23-S$19-$H$12)&lt;=0,S23,IF(Q24=0,$H$12-P24+S$19+Q$19+O$19+M$19+K$19+I$19+G$19+E$19+C$19,S$19)))</f>
        <v>0</v>
      </c>
      <c r="S24" s="67">
        <f t="shared" ref="S24:S87" si="11">IF((S23-R24)&lt;=0.0001,0,(S23-R24)*(1+(S$20/12)))</f>
        <v>0</v>
      </c>
      <c r="T24" s="67">
        <f t="shared" ref="T24:T87" si="12">IF(AND(((U23-$H$12+R24-U$19-S$19-Q$19-O$19-M$19-K$19-I$19-G$19-E$19-C$19)&lt;=0),S24=0),U23, IF((U23-U$19-$H$12)&lt;=0,U23,IF(S24=0,$H$12-R24+U$19+S$19+Q$19+O$19+M$19+K$19+I$19+G$19+E$19+C$19,U$19)))</f>
        <v>0</v>
      </c>
      <c r="U24" s="67">
        <f t="shared" ref="U24:U87" si="13">IF((U23-T24)&lt;=0.0001,0,(U23-T24)*(1+(U$20/12)))</f>
        <v>0</v>
      </c>
      <c r="V24" s="67">
        <f t="shared" ref="V24:V87" si="14">IF(AND(((W23-$H$12+T24-W$19-U$19-S$19-Q$19-O$19-M$19-K$19-I$19-G$19-E$19-C$19)&lt;=0),U24=0),W23, IF((W23-W$19-$H$12)&lt;=0,W23,IF(U24=0,$H$12-T24+W$19+U$19+S$19+Q$19+O$19+M$19+K$19+I$19+G$19+E$19+C$19,W$19)))</f>
        <v>0</v>
      </c>
      <c r="W24" s="67">
        <f t="shared" ref="W24:W87" si="15">IF((W23-V24)&lt;=0.0001,0,(W23-V24)*(1+(W$20/12)))</f>
        <v>0</v>
      </c>
      <c r="X24" s="67">
        <f t="shared" ref="X24:X87" si="16">IF(AND(((Y23-$H$12+V24-Y$19-W$19-U$19-S$19-Q$19-O$19-M$19-K$19-I$19-G$19-E$19-C$19)&lt;=0),W24=0),Y23, IF((Y23-Y$19-$H$12)&lt;=0,Y23,IF(W24=0,$H$12-V24+Y$19+W$19+U$19+S$19+Q$19+O$19+M$19+K$19+I$19+G$19+E$19+C$19,Y$19)))</f>
        <v>0</v>
      </c>
      <c r="Y24" s="67">
        <f t="shared" ref="Y24:Y87" si="17">IF((Y23-X24)&lt;=0.0001,0,(Y23-X24)*(1+(Y$20/12)))</f>
        <v>0</v>
      </c>
      <c r="Z24" s="67">
        <f t="shared" ref="Z24:Z87" si="18">IF(AND(((AA23-$H$12+X24-AA$19-Y$19-W$19-U$19-S$19-Q$19-O$19-M$19-K$19-I$19-G$19-E$19-C$19)&lt;=0),Y24=0),AA23, IF((AA23-AA$19-$H$12)&lt;=0,AA23,IF(Y24=0,$H$12-X24+AA$19+Y$19+W$19+U$19+S$19+Q$19+O$19+M$19+K$19+I$19+G$19+E$19+C$19,AA$19)))</f>
        <v>0</v>
      </c>
      <c r="AA24" s="67">
        <f t="shared" ref="AA24:AA87" si="19">IF((AA23-Z24)&lt;=0.0001,0,(AA23-Z24)*(1+(AA$20/12)))</f>
        <v>0</v>
      </c>
      <c r="AB24" s="67">
        <f t="shared" ref="AB24:AB87" si="20">IF(AND(((AC23-$H$12+Z24-AC$19-AA$19-Y$19-W$19-U$19-S$19-Q$19-O$19-M$19-K$19-I$19-G$19-E$19-C$19)&lt;=0),AA24=0),AC23, IF((AC23-AC$19-$H$12)&lt;=0,AC23,IF(AA24=0,$H$12-Z24+AC$19+AA$19+Y$19+W$19+U$19+S$19+Q$19+O$19+M$19+K$19+I$19+G$19+E$19+C$19,AC$19)))</f>
        <v>0</v>
      </c>
      <c r="AC24" s="67">
        <f t="shared" ref="AC24:AC87" si="21">IF((AC23-AB24)&lt;=0.0001,0,(AC23-AB24)*(1+(AC$20/12)))</f>
        <v>0</v>
      </c>
      <c r="AD24" s="67">
        <f t="shared" ref="AD24:AD87" si="22">IF(AND(((AE23-$H$12+AB24-AE$19-AC$19-AA$19-Y$19-W$19-U$19-S$19-Q$19-O$19-M$19-K$19-I$19-G$19-E$19-C$19)&lt;=0),AC24=0),AE23, IF((AE23-AE$19-$H$12)&lt;=0,AE23,IF(AC24=0,$H$12-AB24+AE$19+AC$19+AA$19+Y$19+W$19+U$19+S$19+Q$19+O$19+M$19+K$19+I$19+G$19+E$19+C$19,AE$19)))</f>
        <v>0</v>
      </c>
      <c r="AE24" s="67">
        <f t="shared" ref="AE24:AE87" si="23">IF((AE23-AD24)&lt;=0.0001,0,(AE23-AD24)*(1+(AE$20/12)))</f>
        <v>0</v>
      </c>
      <c r="AF24" s="67">
        <f t="shared" ref="AF24:AF87" si="24">IF(AND(((AG23-$H$12+AD24-AG$19-AE$19-AC$19-AA$19-Y$19-W$19-U$19-S$19-Q$19-O$19-M$19-K$19-I$19-G$19-E$19-C$19)&lt;=0),AE24=0),AG23, IF((AG23-AG$19-$H$12)&lt;=0,AG23,IF(AE24=0,$H$12-AD24+AG$19+AE$19+AC$19+AA$19+Y$19+W$19+U$19+S$19+Q$19+O$19+M$19+K$19+I$19+G$19+E$19+C$19,AG$19)))</f>
        <v>0</v>
      </c>
      <c r="AG24" s="67">
        <f t="shared" ref="AG24:AG87" si="25">IF((AG23-AF24)&lt;=0.0001,0,(AG23-AF24)*(1+(AG$20/12)))</f>
        <v>0</v>
      </c>
    </row>
    <row r="25" spans="1:33" x14ac:dyDescent="0.25">
      <c r="A25" s="66">
        <v>3</v>
      </c>
      <c r="B25" s="101">
        <f t="shared" ref="B25:B88" si="26">IF((C24-$H$12-$C$19)&lt;=0,($H$12+(C24-$H$12)),($H$12+$C$19))</f>
        <v>0</v>
      </c>
      <c r="C25" s="67">
        <f t="shared" ref="C25:C88" si="27">IF((C24-B25)&lt;=0.0001,0,(C24-B25)*(1+(C$20/12)))</f>
        <v>0</v>
      </c>
      <c r="D25" s="67">
        <f t="shared" ref="D25:D88" si="28">IF(AND(((E24-$H$12+B25-E$19-C$19)&lt;=0),C25=0),E24,IF((E24-$E$19-$H$12)&lt;=0,E24,IF(C25=0,$H$12-B25+E$19+C$19,E$19)))</f>
        <v>0</v>
      </c>
      <c r="E25" s="67">
        <f t="shared" si="0"/>
        <v>0</v>
      </c>
      <c r="F25" s="67">
        <f t="shared" ref="F25:F88" si="29">IF(AND(((G24-$H$12+D25-G$19-E$19-C$19)&lt;=0),E25=0),G24, IF((G24-$G$19-$H$12)&lt;=0,G24,IF(E25=0,$H$12-D25+G$19+E$19+C$19,G$19)))</f>
        <v>0</v>
      </c>
      <c r="G25" s="67">
        <f t="shared" si="1"/>
        <v>0</v>
      </c>
      <c r="H25" s="67">
        <f t="shared" ref="H25:H88" si="30">IF(AND(((I24-$H$12+F25-I$19-G$19-E$19-C$19)&lt;=0),G25=0),I24, IF((I24-$I$19-$H$12)&lt;=0,I24,IF(G25=0,$H$12-F25+I$19+G$19+E$19+C$19,I$19)))</f>
        <v>0</v>
      </c>
      <c r="I25" s="67">
        <f t="shared" si="2"/>
        <v>0</v>
      </c>
      <c r="J25" s="67">
        <f t="shared" si="3"/>
        <v>0</v>
      </c>
      <c r="K25" s="67">
        <f t="shared" si="4"/>
        <v>0</v>
      </c>
      <c r="L25" s="67">
        <f t="shared" ref="L25:L88" si="31">IF(AND(((M24-$H$12+J25-M$19-K$19-I$19-G$19-E$19-C$19)&lt;=0),K25=0),M24, IF((M24-$M$19-$H$12)&lt;=0,M24,IF(K25=0,$H$12-J25+M$19+K$19+I$19+G$19+E$19+C$19,M$19)))</f>
        <v>0</v>
      </c>
      <c r="M25" s="67">
        <f t="shared" si="5"/>
        <v>0</v>
      </c>
      <c r="N25" s="67">
        <f t="shared" si="6"/>
        <v>0</v>
      </c>
      <c r="O25" s="67">
        <f t="shared" si="7"/>
        <v>0</v>
      </c>
      <c r="P25" s="67">
        <f t="shared" si="8"/>
        <v>0</v>
      </c>
      <c r="Q25" s="67">
        <f t="shared" si="9"/>
        <v>0</v>
      </c>
      <c r="R25" s="67">
        <f t="shared" si="10"/>
        <v>0</v>
      </c>
      <c r="S25" s="67">
        <f t="shared" si="11"/>
        <v>0</v>
      </c>
      <c r="T25" s="67">
        <f t="shared" si="12"/>
        <v>0</v>
      </c>
      <c r="U25" s="67">
        <f t="shared" si="13"/>
        <v>0</v>
      </c>
      <c r="V25" s="67">
        <f t="shared" si="14"/>
        <v>0</v>
      </c>
      <c r="W25" s="67">
        <f t="shared" si="15"/>
        <v>0</v>
      </c>
      <c r="X25" s="67">
        <f t="shared" si="16"/>
        <v>0</v>
      </c>
      <c r="Y25" s="67">
        <f t="shared" si="17"/>
        <v>0</v>
      </c>
      <c r="Z25" s="67">
        <f t="shared" si="18"/>
        <v>0</v>
      </c>
      <c r="AA25" s="67">
        <f t="shared" si="19"/>
        <v>0</v>
      </c>
      <c r="AB25" s="67">
        <f t="shared" si="20"/>
        <v>0</v>
      </c>
      <c r="AC25" s="67">
        <f t="shared" si="21"/>
        <v>0</v>
      </c>
      <c r="AD25" s="67">
        <f t="shared" si="22"/>
        <v>0</v>
      </c>
      <c r="AE25" s="67">
        <f t="shared" si="23"/>
        <v>0</v>
      </c>
      <c r="AF25" s="67">
        <f t="shared" si="24"/>
        <v>0</v>
      </c>
      <c r="AG25" s="67">
        <f t="shared" si="25"/>
        <v>0</v>
      </c>
    </row>
    <row r="26" spans="1:33" x14ac:dyDescent="0.25">
      <c r="A26" s="66">
        <v>4</v>
      </c>
      <c r="B26" s="101">
        <f t="shared" si="26"/>
        <v>0</v>
      </c>
      <c r="C26" s="67">
        <f t="shared" si="27"/>
        <v>0</v>
      </c>
      <c r="D26" s="67">
        <f t="shared" si="28"/>
        <v>0</v>
      </c>
      <c r="E26" s="67">
        <f t="shared" si="0"/>
        <v>0</v>
      </c>
      <c r="F26" s="67">
        <f t="shared" si="29"/>
        <v>0</v>
      </c>
      <c r="G26" s="67">
        <f t="shared" si="1"/>
        <v>0</v>
      </c>
      <c r="H26" s="67">
        <f t="shared" si="30"/>
        <v>0</v>
      </c>
      <c r="I26" s="67">
        <f t="shared" si="2"/>
        <v>0</v>
      </c>
      <c r="J26" s="67">
        <f t="shared" si="3"/>
        <v>0</v>
      </c>
      <c r="K26" s="67">
        <f t="shared" si="4"/>
        <v>0</v>
      </c>
      <c r="L26" s="67">
        <f t="shared" si="31"/>
        <v>0</v>
      </c>
      <c r="M26" s="67">
        <f t="shared" si="5"/>
        <v>0</v>
      </c>
      <c r="N26" s="67">
        <f t="shared" si="6"/>
        <v>0</v>
      </c>
      <c r="O26" s="67">
        <f t="shared" si="7"/>
        <v>0</v>
      </c>
      <c r="P26" s="67">
        <f t="shared" si="8"/>
        <v>0</v>
      </c>
      <c r="Q26" s="67">
        <f t="shared" si="9"/>
        <v>0</v>
      </c>
      <c r="R26" s="67">
        <f t="shared" si="10"/>
        <v>0</v>
      </c>
      <c r="S26" s="67">
        <f t="shared" si="11"/>
        <v>0</v>
      </c>
      <c r="T26" s="67">
        <f t="shared" si="12"/>
        <v>0</v>
      </c>
      <c r="U26" s="67">
        <f t="shared" si="13"/>
        <v>0</v>
      </c>
      <c r="V26" s="67">
        <f t="shared" si="14"/>
        <v>0</v>
      </c>
      <c r="W26" s="67">
        <f t="shared" si="15"/>
        <v>0</v>
      </c>
      <c r="X26" s="67">
        <f t="shared" si="16"/>
        <v>0</v>
      </c>
      <c r="Y26" s="67">
        <f t="shared" si="17"/>
        <v>0</v>
      </c>
      <c r="Z26" s="67">
        <f t="shared" si="18"/>
        <v>0</v>
      </c>
      <c r="AA26" s="67">
        <f t="shared" si="19"/>
        <v>0</v>
      </c>
      <c r="AB26" s="67">
        <f t="shared" si="20"/>
        <v>0</v>
      </c>
      <c r="AC26" s="67">
        <f t="shared" si="21"/>
        <v>0</v>
      </c>
      <c r="AD26" s="67">
        <f t="shared" si="22"/>
        <v>0</v>
      </c>
      <c r="AE26" s="67">
        <f t="shared" si="23"/>
        <v>0</v>
      </c>
      <c r="AF26" s="67">
        <f t="shared" si="24"/>
        <v>0</v>
      </c>
      <c r="AG26" s="67">
        <f t="shared" si="25"/>
        <v>0</v>
      </c>
    </row>
    <row r="27" spans="1:33" x14ac:dyDescent="0.25">
      <c r="A27" s="66">
        <v>5</v>
      </c>
      <c r="B27" s="101">
        <f t="shared" si="26"/>
        <v>0</v>
      </c>
      <c r="C27" s="67">
        <f t="shared" si="27"/>
        <v>0</v>
      </c>
      <c r="D27" s="67">
        <f t="shared" si="28"/>
        <v>0</v>
      </c>
      <c r="E27" s="67">
        <f t="shared" si="0"/>
        <v>0</v>
      </c>
      <c r="F27" s="67">
        <f t="shared" si="29"/>
        <v>0</v>
      </c>
      <c r="G27" s="67">
        <f t="shared" si="1"/>
        <v>0</v>
      </c>
      <c r="H27" s="67">
        <f t="shared" si="30"/>
        <v>0</v>
      </c>
      <c r="I27" s="67">
        <f t="shared" si="2"/>
        <v>0</v>
      </c>
      <c r="J27" s="67">
        <f t="shared" si="3"/>
        <v>0</v>
      </c>
      <c r="K27" s="67">
        <f t="shared" si="4"/>
        <v>0</v>
      </c>
      <c r="L27" s="67">
        <f t="shared" si="31"/>
        <v>0</v>
      </c>
      <c r="M27" s="67">
        <f t="shared" si="5"/>
        <v>0</v>
      </c>
      <c r="N27" s="67">
        <f t="shared" si="6"/>
        <v>0</v>
      </c>
      <c r="O27" s="67">
        <f t="shared" si="7"/>
        <v>0</v>
      </c>
      <c r="P27" s="67">
        <f t="shared" si="8"/>
        <v>0</v>
      </c>
      <c r="Q27" s="67">
        <f t="shared" si="9"/>
        <v>0</v>
      </c>
      <c r="R27" s="67">
        <f t="shared" si="10"/>
        <v>0</v>
      </c>
      <c r="S27" s="67">
        <f t="shared" si="11"/>
        <v>0</v>
      </c>
      <c r="T27" s="67">
        <f t="shared" si="12"/>
        <v>0</v>
      </c>
      <c r="U27" s="67">
        <f t="shared" si="13"/>
        <v>0</v>
      </c>
      <c r="V27" s="67">
        <f t="shared" si="14"/>
        <v>0</v>
      </c>
      <c r="W27" s="67">
        <f t="shared" si="15"/>
        <v>0</v>
      </c>
      <c r="X27" s="67">
        <f t="shared" si="16"/>
        <v>0</v>
      </c>
      <c r="Y27" s="67">
        <f t="shared" si="17"/>
        <v>0</v>
      </c>
      <c r="Z27" s="67">
        <f t="shared" si="18"/>
        <v>0</v>
      </c>
      <c r="AA27" s="67">
        <f t="shared" si="19"/>
        <v>0</v>
      </c>
      <c r="AB27" s="67">
        <f t="shared" si="20"/>
        <v>0</v>
      </c>
      <c r="AC27" s="67">
        <f t="shared" si="21"/>
        <v>0</v>
      </c>
      <c r="AD27" s="67">
        <f t="shared" si="22"/>
        <v>0</v>
      </c>
      <c r="AE27" s="67">
        <f t="shared" si="23"/>
        <v>0</v>
      </c>
      <c r="AF27" s="67">
        <f t="shared" si="24"/>
        <v>0</v>
      </c>
      <c r="AG27" s="67">
        <f t="shared" si="25"/>
        <v>0</v>
      </c>
    </row>
    <row r="28" spans="1:33" x14ac:dyDescent="0.25">
      <c r="A28" s="66">
        <v>6</v>
      </c>
      <c r="B28" s="101">
        <f t="shared" si="26"/>
        <v>0</v>
      </c>
      <c r="C28" s="67">
        <f t="shared" si="27"/>
        <v>0</v>
      </c>
      <c r="D28" s="67">
        <f t="shared" si="28"/>
        <v>0</v>
      </c>
      <c r="E28" s="67">
        <f t="shared" si="0"/>
        <v>0</v>
      </c>
      <c r="F28" s="67">
        <f t="shared" si="29"/>
        <v>0</v>
      </c>
      <c r="G28" s="67">
        <f t="shared" si="1"/>
        <v>0</v>
      </c>
      <c r="H28" s="67">
        <f t="shared" si="30"/>
        <v>0</v>
      </c>
      <c r="I28" s="67">
        <f t="shared" si="2"/>
        <v>0</v>
      </c>
      <c r="J28" s="67">
        <f t="shared" si="3"/>
        <v>0</v>
      </c>
      <c r="K28" s="67">
        <f t="shared" si="4"/>
        <v>0</v>
      </c>
      <c r="L28" s="67">
        <f t="shared" si="31"/>
        <v>0</v>
      </c>
      <c r="M28" s="67">
        <f t="shared" si="5"/>
        <v>0</v>
      </c>
      <c r="N28" s="67">
        <f t="shared" si="6"/>
        <v>0</v>
      </c>
      <c r="O28" s="67">
        <f t="shared" si="7"/>
        <v>0</v>
      </c>
      <c r="P28" s="67">
        <f t="shared" si="8"/>
        <v>0</v>
      </c>
      <c r="Q28" s="67">
        <f t="shared" si="9"/>
        <v>0</v>
      </c>
      <c r="R28" s="67">
        <f t="shared" si="10"/>
        <v>0</v>
      </c>
      <c r="S28" s="67">
        <f t="shared" si="11"/>
        <v>0</v>
      </c>
      <c r="T28" s="67">
        <f t="shared" si="12"/>
        <v>0</v>
      </c>
      <c r="U28" s="67">
        <f t="shared" si="13"/>
        <v>0</v>
      </c>
      <c r="V28" s="67">
        <f t="shared" si="14"/>
        <v>0</v>
      </c>
      <c r="W28" s="67">
        <f t="shared" si="15"/>
        <v>0</v>
      </c>
      <c r="X28" s="67">
        <f t="shared" si="16"/>
        <v>0</v>
      </c>
      <c r="Y28" s="67">
        <f t="shared" si="17"/>
        <v>0</v>
      </c>
      <c r="Z28" s="67">
        <f t="shared" si="18"/>
        <v>0</v>
      </c>
      <c r="AA28" s="67">
        <f t="shared" si="19"/>
        <v>0</v>
      </c>
      <c r="AB28" s="67">
        <f t="shared" si="20"/>
        <v>0</v>
      </c>
      <c r="AC28" s="67">
        <f t="shared" si="21"/>
        <v>0</v>
      </c>
      <c r="AD28" s="67">
        <f t="shared" si="22"/>
        <v>0</v>
      </c>
      <c r="AE28" s="67">
        <f t="shared" si="23"/>
        <v>0</v>
      </c>
      <c r="AF28" s="67">
        <f t="shared" si="24"/>
        <v>0</v>
      </c>
      <c r="AG28" s="67">
        <f t="shared" si="25"/>
        <v>0</v>
      </c>
    </row>
    <row r="29" spans="1:33" x14ac:dyDescent="0.25">
      <c r="A29" s="66">
        <v>7</v>
      </c>
      <c r="B29" s="101">
        <f t="shared" si="26"/>
        <v>0</v>
      </c>
      <c r="C29" s="67">
        <f t="shared" si="27"/>
        <v>0</v>
      </c>
      <c r="D29" s="67">
        <f t="shared" si="28"/>
        <v>0</v>
      </c>
      <c r="E29" s="67">
        <f t="shared" si="0"/>
        <v>0</v>
      </c>
      <c r="F29" s="67">
        <f t="shared" si="29"/>
        <v>0</v>
      </c>
      <c r="G29" s="67">
        <f t="shared" si="1"/>
        <v>0</v>
      </c>
      <c r="H29" s="67">
        <f t="shared" si="30"/>
        <v>0</v>
      </c>
      <c r="I29" s="67">
        <f t="shared" si="2"/>
        <v>0</v>
      </c>
      <c r="J29" s="67">
        <f t="shared" si="3"/>
        <v>0</v>
      </c>
      <c r="K29" s="67">
        <f t="shared" si="4"/>
        <v>0</v>
      </c>
      <c r="L29" s="67">
        <f t="shared" si="31"/>
        <v>0</v>
      </c>
      <c r="M29" s="67">
        <f t="shared" si="5"/>
        <v>0</v>
      </c>
      <c r="N29" s="67">
        <f t="shared" si="6"/>
        <v>0</v>
      </c>
      <c r="O29" s="67">
        <f t="shared" si="7"/>
        <v>0</v>
      </c>
      <c r="P29" s="67">
        <f t="shared" si="8"/>
        <v>0</v>
      </c>
      <c r="Q29" s="67">
        <f t="shared" si="9"/>
        <v>0</v>
      </c>
      <c r="R29" s="67">
        <f t="shared" si="10"/>
        <v>0</v>
      </c>
      <c r="S29" s="67">
        <f t="shared" si="11"/>
        <v>0</v>
      </c>
      <c r="T29" s="67">
        <f t="shared" si="12"/>
        <v>0</v>
      </c>
      <c r="U29" s="67">
        <f t="shared" si="13"/>
        <v>0</v>
      </c>
      <c r="V29" s="67">
        <f t="shared" si="14"/>
        <v>0</v>
      </c>
      <c r="W29" s="67">
        <f t="shared" si="15"/>
        <v>0</v>
      </c>
      <c r="X29" s="67">
        <f t="shared" si="16"/>
        <v>0</v>
      </c>
      <c r="Y29" s="67">
        <f t="shared" si="17"/>
        <v>0</v>
      </c>
      <c r="Z29" s="67">
        <f t="shared" si="18"/>
        <v>0</v>
      </c>
      <c r="AA29" s="67">
        <f t="shared" si="19"/>
        <v>0</v>
      </c>
      <c r="AB29" s="67">
        <f t="shared" si="20"/>
        <v>0</v>
      </c>
      <c r="AC29" s="67">
        <f t="shared" si="21"/>
        <v>0</v>
      </c>
      <c r="AD29" s="67">
        <f t="shared" si="22"/>
        <v>0</v>
      </c>
      <c r="AE29" s="67">
        <f t="shared" si="23"/>
        <v>0</v>
      </c>
      <c r="AF29" s="67">
        <f t="shared" si="24"/>
        <v>0</v>
      </c>
      <c r="AG29" s="67">
        <f t="shared" si="25"/>
        <v>0</v>
      </c>
    </row>
    <row r="30" spans="1:33" x14ac:dyDescent="0.25">
      <c r="A30" s="66">
        <v>8</v>
      </c>
      <c r="B30" s="101">
        <f t="shared" si="26"/>
        <v>0</v>
      </c>
      <c r="C30" s="67">
        <f t="shared" si="27"/>
        <v>0</v>
      </c>
      <c r="D30" s="67">
        <f t="shared" si="28"/>
        <v>0</v>
      </c>
      <c r="E30" s="67">
        <f t="shared" si="0"/>
        <v>0</v>
      </c>
      <c r="F30" s="67">
        <f t="shared" si="29"/>
        <v>0</v>
      </c>
      <c r="G30" s="67">
        <f t="shared" si="1"/>
        <v>0</v>
      </c>
      <c r="H30" s="67">
        <f t="shared" si="30"/>
        <v>0</v>
      </c>
      <c r="I30" s="67">
        <f t="shared" si="2"/>
        <v>0</v>
      </c>
      <c r="J30" s="67">
        <f t="shared" si="3"/>
        <v>0</v>
      </c>
      <c r="K30" s="67">
        <f t="shared" si="4"/>
        <v>0</v>
      </c>
      <c r="L30" s="67">
        <f t="shared" si="31"/>
        <v>0</v>
      </c>
      <c r="M30" s="67">
        <f t="shared" si="5"/>
        <v>0</v>
      </c>
      <c r="N30" s="67">
        <f t="shared" si="6"/>
        <v>0</v>
      </c>
      <c r="O30" s="67">
        <f t="shared" si="7"/>
        <v>0</v>
      </c>
      <c r="P30" s="67">
        <f t="shared" si="8"/>
        <v>0</v>
      </c>
      <c r="Q30" s="67">
        <f t="shared" si="9"/>
        <v>0</v>
      </c>
      <c r="R30" s="67">
        <f t="shared" si="10"/>
        <v>0</v>
      </c>
      <c r="S30" s="67">
        <f t="shared" si="11"/>
        <v>0</v>
      </c>
      <c r="T30" s="67">
        <f t="shared" si="12"/>
        <v>0</v>
      </c>
      <c r="U30" s="67">
        <f t="shared" si="13"/>
        <v>0</v>
      </c>
      <c r="V30" s="67">
        <f t="shared" si="14"/>
        <v>0</v>
      </c>
      <c r="W30" s="67">
        <f t="shared" si="15"/>
        <v>0</v>
      </c>
      <c r="X30" s="67">
        <f t="shared" si="16"/>
        <v>0</v>
      </c>
      <c r="Y30" s="67">
        <f t="shared" si="17"/>
        <v>0</v>
      </c>
      <c r="Z30" s="67">
        <f t="shared" si="18"/>
        <v>0</v>
      </c>
      <c r="AA30" s="67">
        <f t="shared" si="19"/>
        <v>0</v>
      </c>
      <c r="AB30" s="67">
        <f t="shared" si="20"/>
        <v>0</v>
      </c>
      <c r="AC30" s="67">
        <f t="shared" si="21"/>
        <v>0</v>
      </c>
      <c r="AD30" s="67">
        <f t="shared" si="22"/>
        <v>0</v>
      </c>
      <c r="AE30" s="67">
        <f t="shared" si="23"/>
        <v>0</v>
      </c>
      <c r="AF30" s="67">
        <f t="shared" si="24"/>
        <v>0</v>
      </c>
      <c r="AG30" s="67">
        <f t="shared" si="25"/>
        <v>0</v>
      </c>
    </row>
    <row r="31" spans="1:33" x14ac:dyDescent="0.25">
      <c r="A31" s="66">
        <v>9</v>
      </c>
      <c r="B31" s="101">
        <f t="shared" si="26"/>
        <v>0</v>
      </c>
      <c r="C31" s="67">
        <f t="shared" si="27"/>
        <v>0</v>
      </c>
      <c r="D31" s="67">
        <f t="shared" si="28"/>
        <v>0</v>
      </c>
      <c r="E31" s="67">
        <f t="shared" si="0"/>
        <v>0</v>
      </c>
      <c r="F31" s="67">
        <f t="shared" si="29"/>
        <v>0</v>
      </c>
      <c r="G31" s="67">
        <f t="shared" si="1"/>
        <v>0</v>
      </c>
      <c r="H31" s="67">
        <f t="shared" si="30"/>
        <v>0</v>
      </c>
      <c r="I31" s="67">
        <f t="shared" si="2"/>
        <v>0</v>
      </c>
      <c r="J31" s="67">
        <f t="shared" si="3"/>
        <v>0</v>
      </c>
      <c r="K31" s="67">
        <f t="shared" si="4"/>
        <v>0</v>
      </c>
      <c r="L31" s="67">
        <f t="shared" si="31"/>
        <v>0</v>
      </c>
      <c r="M31" s="67">
        <f t="shared" si="5"/>
        <v>0</v>
      </c>
      <c r="N31" s="67">
        <f t="shared" si="6"/>
        <v>0</v>
      </c>
      <c r="O31" s="67">
        <f t="shared" si="7"/>
        <v>0</v>
      </c>
      <c r="P31" s="67">
        <f t="shared" si="8"/>
        <v>0</v>
      </c>
      <c r="Q31" s="67">
        <f t="shared" si="9"/>
        <v>0</v>
      </c>
      <c r="R31" s="67">
        <f t="shared" si="10"/>
        <v>0</v>
      </c>
      <c r="S31" s="67">
        <f t="shared" si="11"/>
        <v>0</v>
      </c>
      <c r="T31" s="67">
        <f t="shared" si="12"/>
        <v>0</v>
      </c>
      <c r="U31" s="67">
        <f t="shared" si="13"/>
        <v>0</v>
      </c>
      <c r="V31" s="67">
        <f t="shared" si="14"/>
        <v>0</v>
      </c>
      <c r="W31" s="67">
        <f t="shared" si="15"/>
        <v>0</v>
      </c>
      <c r="X31" s="67">
        <f t="shared" si="16"/>
        <v>0</v>
      </c>
      <c r="Y31" s="67">
        <f t="shared" si="17"/>
        <v>0</v>
      </c>
      <c r="Z31" s="67">
        <f t="shared" si="18"/>
        <v>0</v>
      </c>
      <c r="AA31" s="67">
        <f t="shared" si="19"/>
        <v>0</v>
      </c>
      <c r="AB31" s="67">
        <f t="shared" si="20"/>
        <v>0</v>
      </c>
      <c r="AC31" s="67">
        <f t="shared" si="21"/>
        <v>0</v>
      </c>
      <c r="AD31" s="67">
        <f t="shared" si="22"/>
        <v>0</v>
      </c>
      <c r="AE31" s="67">
        <f t="shared" si="23"/>
        <v>0</v>
      </c>
      <c r="AF31" s="67">
        <f t="shared" si="24"/>
        <v>0</v>
      </c>
      <c r="AG31" s="67">
        <f t="shared" si="25"/>
        <v>0</v>
      </c>
    </row>
    <row r="32" spans="1:33" x14ac:dyDescent="0.25">
      <c r="A32" s="66">
        <v>10</v>
      </c>
      <c r="B32" s="101">
        <f t="shared" si="26"/>
        <v>0</v>
      </c>
      <c r="C32" s="67">
        <f t="shared" si="27"/>
        <v>0</v>
      </c>
      <c r="D32" s="67">
        <f t="shared" si="28"/>
        <v>0</v>
      </c>
      <c r="E32" s="67">
        <f t="shared" si="0"/>
        <v>0</v>
      </c>
      <c r="F32" s="67">
        <f t="shared" si="29"/>
        <v>0</v>
      </c>
      <c r="G32" s="67">
        <f t="shared" si="1"/>
        <v>0</v>
      </c>
      <c r="H32" s="67">
        <f t="shared" si="30"/>
        <v>0</v>
      </c>
      <c r="I32" s="67">
        <f t="shared" si="2"/>
        <v>0</v>
      </c>
      <c r="J32" s="67">
        <f t="shared" si="3"/>
        <v>0</v>
      </c>
      <c r="K32" s="67">
        <f t="shared" si="4"/>
        <v>0</v>
      </c>
      <c r="L32" s="67">
        <f t="shared" si="31"/>
        <v>0</v>
      </c>
      <c r="M32" s="67">
        <f t="shared" si="5"/>
        <v>0</v>
      </c>
      <c r="N32" s="67">
        <f t="shared" si="6"/>
        <v>0</v>
      </c>
      <c r="O32" s="67">
        <f t="shared" si="7"/>
        <v>0</v>
      </c>
      <c r="P32" s="67">
        <f t="shared" si="8"/>
        <v>0</v>
      </c>
      <c r="Q32" s="67">
        <f t="shared" si="9"/>
        <v>0</v>
      </c>
      <c r="R32" s="67">
        <f t="shared" si="10"/>
        <v>0</v>
      </c>
      <c r="S32" s="67">
        <f t="shared" si="11"/>
        <v>0</v>
      </c>
      <c r="T32" s="67">
        <f t="shared" si="12"/>
        <v>0</v>
      </c>
      <c r="U32" s="67">
        <f t="shared" si="13"/>
        <v>0</v>
      </c>
      <c r="V32" s="67">
        <f t="shared" si="14"/>
        <v>0</v>
      </c>
      <c r="W32" s="67">
        <f t="shared" si="15"/>
        <v>0</v>
      </c>
      <c r="X32" s="67">
        <f t="shared" si="16"/>
        <v>0</v>
      </c>
      <c r="Y32" s="67">
        <f t="shared" si="17"/>
        <v>0</v>
      </c>
      <c r="Z32" s="67">
        <f t="shared" si="18"/>
        <v>0</v>
      </c>
      <c r="AA32" s="67">
        <f t="shared" si="19"/>
        <v>0</v>
      </c>
      <c r="AB32" s="67">
        <f t="shared" si="20"/>
        <v>0</v>
      </c>
      <c r="AC32" s="67">
        <f t="shared" si="21"/>
        <v>0</v>
      </c>
      <c r="AD32" s="67">
        <f t="shared" si="22"/>
        <v>0</v>
      </c>
      <c r="AE32" s="67">
        <f t="shared" si="23"/>
        <v>0</v>
      </c>
      <c r="AF32" s="67">
        <f t="shared" si="24"/>
        <v>0</v>
      </c>
      <c r="AG32" s="67">
        <f t="shared" si="25"/>
        <v>0</v>
      </c>
    </row>
    <row r="33" spans="1:33" x14ac:dyDescent="0.25">
      <c r="A33" s="66">
        <v>11</v>
      </c>
      <c r="B33" s="101">
        <f t="shared" si="26"/>
        <v>0</v>
      </c>
      <c r="C33" s="67">
        <f t="shared" si="27"/>
        <v>0</v>
      </c>
      <c r="D33" s="67">
        <f t="shared" si="28"/>
        <v>0</v>
      </c>
      <c r="E33" s="67">
        <f t="shared" si="0"/>
        <v>0</v>
      </c>
      <c r="F33" s="67">
        <f t="shared" si="29"/>
        <v>0</v>
      </c>
      <c r="G33" s="67">
        <f t="shared" si="1"/>
        <v>0</v>
      </c>
      <c r="H33" s="67">
        <f t="shared" si="30"/>
        <v>0</v>
      </c>
      <c r="I33" s="67">
        <f t="shared" si="2"/>
        <v>0</v>
      </c>
      <c r="J33" s="67">
        <f t="shared" si="3"/>
        <v>0</v>
      </c>
      <c r="K33" s="67">
        <f t="shared" si="4"/>
        <v>0</v>
      </c>
      <c r="L33" s="67">
        <f t="shared" si="31"/>
        <v>0</v>
      </c>
      <c r="M33" s="67">
        <f t="shared" si="5"/>
        <v>0</v>
      </c>
      <c r="N33" s="67">
        <f t="shared" si="6"/>
        <v>0</v>
      </c>
      <c r="O33" s="67">
        <f t="shared" si="7"/>
        <v>0</v>
      </c>
      <c r="P33" s="67">
        <f t="shared" si="8"/>
        <v>0</v>
      </c>
      <c r="Q33" s="67">
        <f t="shared" si="9"/>
        <v>0</v>
      </c>
      <c r="R33" s="67">
        <f t="shared" si="10"/>
        <v>0</v>
      </c>
      <c r="S33" s="67">
        <f t="shared" si="11"/>
        <v>0</v>
      </c>
      <c r="T33" s="67">
        <f t="shared" si="12"/>
        <v>0</v>
      </c>
      <c r="U33" s="67">
        <f t="shared" si="13"/>
        <v>0</v>
      </c>
      <c r="V33" s="67">
        <f t="shared" si="14"/>
        <v>0</v>
      </c>
      <c r="W33" s="67">
        <f t="shared" si="15"/>
        <v>0</v>
      </c>
      <c r="X33" s="67">
        <f t="shared" si="16"/>
        <v>0</v>
      </c>
      <c r="Y33" s="67">
        <f t="shared" si="17"/>
        <v>0</v>
      </c>
      <c r="Z33" s="67">
        <f t="shared" si="18"/>
        <v>0</v>
      </c>
      <c r="AA33" s="67">
        <f t="shared" si="19"/>
        <v>0</v>
      </c>
      <c r="AB33" s="67">
        <f t="shared" si="20"/>
        <v>0</v>
      </c>
      <c r="AC33" s="67">
        <f t="shared" si="21"/>
        <v>0</v>
      </c>
      <c r="AD33" s="67">
        <f t="shared" si="22"/>
        <v>0</v>
      </c>
      <c r="AE33" s="67">
        <f t="shared" si="23"/>
        <v>0</v>
      </c>
      <c r="AF33" s="67">
        <f t="shared" si="24"/>
        <v>0</v>
      </c>
      <c r="AG33" s="67">
        <f t="shared" si="25"/>
        <v>0</v>
      </c>
    </row>
    <row r="34" spans="1:33" x14ac:dyDescent="0.25">
      <c r="A34" s="66">
        <v>12</v>
      </c>
      <c r="B34" s="101">
        <f t="shared" si="26"/>
        <v>0</v>
      </c>
      <c r="C34" s="67">
        <f t="shared" si="27"/>
        <v>0</v>
      </c>
      <c r="D34" s="67">
        <f t="shared" si="28"/>
        <v>0</v>
      </c>
      <c r="E34" s="67">
        <f t="shared" si="0"/>
        <v>0</v>
      </c>
      <c r="F34" s="67">
        <f t="shared" si="29"/>
        <v>0</v>
      </c>
      <c r="G34" s="67">
        <f t="shared" si="1"/>
        <v>0</v>
      </c>
      <c r="H34" s="67">
        <f t="shared" si="30"/>
        <v>0</v>
      </c>
      <c r="I34" s="67">
        <f t="shared" si="2"/>
        <v>0</v>
      </c>
      <c r="J34" s="67">
        <f t="shared" si="3"/>
        <v>0</v>
      </c>
      <c r="K34" s="67">
        <f t="shared" si="4"/>
        <v>0</v>
      </c>
      <c r="L34" s="67">
        <f t="shared" si="31"/>
        <v>0</v>
      </c>
      <c r="M34" s="67">
        <f t="shared" si="5"/>
        <v>0</v>
      </c>
      <c r="N34" s="67">
        <f t="shared" si="6"/>
        <v>0</v>
      </c>
      <c r="O34" s="67">
        <f t="shared" si="7"/>
        <v>0</v>
      </c>
      <c r="P34" s="67">
        <f t="shared" si="8"/>
        <v>0</v>
      </c>
      <c r="Q34" s="67">
        <f t="shared" si="9"/>
        <v>0</v>
      </c>
      <c r="R34" s="67">
        <f t="shared" si="10"/>
        <v>0</v>
      </c>
      <c r="S34" s="67">
        <f t="shared" si="11"/>
        <v>0</v>
      </c>
      <c r="T34" s="67">
        <f t="shared" si="12"/>
        <v>0</v>
      </c>
      <c r="U34" s="67">
        <f t="shared" si="13"/>
        <v>0</v>
      </c>
      <c r="V34" s="67">
        <f t="shared" si="14"/>
        <v>0</v>
      </c>
      <c r="W34" s="67">
        <f t="shared" si="15"/>
        <v>0</v>
      </c>
      <c r="X34" s="67">
        <f t="shared" si="16"/>
        <v>0</v>
      </c>
      <c r="Y34" s="67">
        <f t="shared" si="17"/>
        <v>0</v>
      </c>
      <c r="Z34" s="67">
        <f t="shared" si="18"/>
        <v>0</v>
      </c>
      <c r="AA34" s="67">
        <f t="shared" si="19"/>
        <v>0</v>
      </c>
      <c r="AB34" s="67">
        <f t="shared" si="20"/>
        <v>0</v>
      </c>
      <c r="AC34" s="67">
        <f t="shared" si="21"/>
        <v>0</v>
      </c>
      <c r="AD34" s="67">
        <f t="shared" si="22"/>
        <v>0</v>
      </c>
      <c r="AE34" s="67">
        <f t="shared" si="23"/>
        <v>0</v>
      </c>
      <c r="AF34" s="67">
        <f t="shared" si="24"/>
        <v>0</v>
      </c>
      <c r="AG34" s="67">
        <f t="shared" si="25"/>
        <v>0</v>
      </c>
    </row>
    <row r="35" spans="1:33" x14ac:dyDescent="0.25">
      <c r="A35" s="66">
        <v>13</v>
      </c>
      <c r="B35" s="101">
        <f t="shared" si="26"/>
        <v>0</v>
      </c>
      <c r="C35" s="67">
        <f t="shared" si="27"/>
        <v>0</v>
      </c>
      <c r="D35" s="67">
        <f t="shared" si="28"/>
        <v>0</v>
      </c>
      <c r="E35" s="67">
        <f t="shared" si="0"/>
        <v>0</v>
      </c>
      <c r="F35" s="67">
        <f t="shared" si="29"/>
        <v>0</v>
      </c>
      <c r="G35" s="67">
        <f t="shared" si="1"/>
        <v>0</v>
      </c>
      <c r="H35" s="67">
        <f t="shared" si="30"/>
        <v>0</v>
      </c>
      <c r="I35" s="67">
        <f t="shared" si="2"/>
        <v>0</v>
      </c>
      <c r="J35" s="67">
        <f t="shared" si="3"/>
        <v>0</v>
      </c>
      <c r="K35" s="67">
        <f t="shared" si="4"/>
        <v>0</v>
      </c>
      <c r="L35" s="67">
        <f t="shared" si="31"/>
        <v>0</v>
      </c>
      <c r="M35" s="67">
        <f t="shared" si="5"/>
        <v>0</v>
      </c>
      <c r="N35" s="67">
        <f t="shared" si="6"/>
        <v>0</v>
      </c>
      <c r="O35" s="67">
        <f t="shared" si="7"/>
        <v>0</v>
      </c>
      <c r="P35" s="67">
        <f t="shared" si="8"/>
        <v>0</v>
      </c>
      <c r="Q35" s="67">
        <f t="shared" si="9"/>
        <v>0</v>
      </c>
      <c r="R35" s="67">
        <f t="shared" si="10"/>
        <v>0</v>
      </c>
      <c r="S35" s="67">
        <f t="shared" si="11"/>
        <v>0</v>
      </c>
      <c r="T35" s="67">
        <f t="shared" si="12"/>
        <v>0</v>
      </c>
      <c r="U35" s="67">
        <f t="shared" si="13"/>
        <v>0</v>
      </c>
      <c r="V35" s="67">
        <f t="shared" si="14"/>
        <v>0</v>
      </c>
      <c r="W35" s="67">
        <f t="shared" si="15"/>
        <v>0</v>
      </c>
      <c r="X35" s="67">
        <f t="shared" si="16"/>
        <v>0</v>
      </c>
      <c r="Y35" s="67">
        <f t="shared" si="17"/>
        <v>0</v>
      </c>
      <c r="Z35" s="67">
        <f t="shared" si="18"/>
        <v>0</v>
      </c>
      <c r="AA35" s="67">
        <f t="shared" si="19"/>
        <v>0</v>
      </c>
      <c r="AB35" s="67">
        <f t="shared" si="20"/>
        <v>0</v>
      </c>
      <c r="AC35" s="67">
        <f t="shared" si="21"/>
        <v>0</v>
      </c>
      <c r="AD35" s="67">
        <f t="shared" si="22"/>
        <v>0</v>
      </c>
      <c r="AE35" s="67">
        <f t="shared" si="23"/>
        <v>0</v>
      </c>
      <c r="AF35" s="67">
        <f t="shared" si="24"/>
        <v>0</v>
      </c>
      <c r="AG35" s="67">
        <f t="shared" si="25"/>
        <v>0</v>
      </c>
    </row>
    <row r="36" spans="1:33" x14ac:dyDescent="0.25">
      <c r="A36" s="66">
        <v>14</v>
      </c>
      <c r="B36" s="101">
        <f t="shared" si="26"/>
        <v>0</v>
      </c>
      <c r="C36" s="67">
        <f t="shared" si="27"/>
        <v>0</v>
      </c>
      <c r="D36" s="67">
        <f t="shared" si="28"/>
        <v>0</v>
      </c>
      <c r="E36" s="67">
        <f t="shared" si="0"/>
        <v>0</v>
      </c>
      <c r="F36" s="67">
        <f t="shared" si="29"/>
        <v>0</v>
      </c>
      <c r="G36" s="67">
        <f t="shared" si="1"/>
        <v>0</v>
      </c>
      <c r="H36" s="67">
        <f t="shared" si="30"/>
        <v>0</v>
      </c>
      <c r="I36" s="67">
        <f t="shared" si="2"/>
        <v>0</v>
      </c>
      <c r="J36" s="67">
        <f t="shared" si="3"/>
        <v>0</v>
      </c>
      <c r="K36" s="67">
        <f t="shared" si="4"/>
        <v>0</v>
      </c>
      <c r="L36" s="67">
        <f t="shared" si="31"/>
        <v>0</v>
      </c>
      <c r="M36" s="67">
        <f t="shared" si="5"/>
        <v>0</v>
      </c>
      <c r="N36" s="67">
        <f t="shared" si="6"/>
        <v>0</v>
      </c>
      <c r="O36" s="67">
        <f t="shared" si="7"/>
        <v>0</v>
      </c>
      <c r="P36" s="67">
        <f t="shared" si="8"/>
        <v>0</v>
      </c>
      <c r="Q36" s="67">
        <f t="shared" si="9"/>
        <v>0</v>
      </c>
      <c r="R36" s="67">
        <f t="shared" si="10"/>
        <v>0</v>
      </c>
      <c r="S36" s="67">
        <f t="shared" si="11"/>
        <v>0</v>
      </c>
      <c r="T36" s="67">
        <f t="shared" si="12"/>
        <v>0</v>
      </c>
      <c r="U36" s="67">
        <f t="shared" si="13"/>
        <v>0</v>
      </c>
      <c r="V36" s="67">
        <f t="shared" si="14"/>
        <v>0</v>
      </c>
      <c r="W36" s="67">
        <f t="shared" si="15"/>
        <v>0</v>
      </c>
      <c r="X36" s="67">
        <f t="shared" si="16"/>
        <v>0</v>
      </c>
      <c r="Y36" s="67">
        <f t="shared" si="17"/>
        <v>0</v>
      </c>
      <c r="Z36" s="67">
        <f t="shared" si="18"/>
        <v>0</v>
      </c>
      <c r="AA36" s="67">
        <f t="shared" si="19"/>
        <v>0</v>
      </c>
      <c r="AB36" s="67">
        <f t="shared" si="20"/>
        <v>0</v>
      </c>
      <c r="AC36" s="67">
        <f t="shared" si="21"/>
        <v>0</v>
      </c>
      <c r="AD36" s="67">
        <f t="shared" si="22"/>
        <v>0</v>
      </c>
      <c r="AE36" s="67">
        <f t="shared" si="23"/>
        <v>0</v>
      </c>
      <c r="AF36" s="67">
        <f t="shared" si="24"/>
        <v>0</v>
      </c>
      <c r="AG36" s="67">
        <f t="shared" si="25"/>
        <v>0</v>
      </c>
    </row>
    <row r="37" spans="1:33" x14ac:dyDescent="0.25">
      <c r="A37" s="66">
        <v>15</v>
      </c>
      <c r="B37" s="101">
        <f t="shared" si="26"/>
        <v>0</v>
      </c>
      <c r="C37" s="67">
        <f t="shared" si="27"/>
        <v>0</v>
      </c>
      <c r="D37" s="67">
        <f t="shared" si="28"/>
        <v>0</v>
      </c>
      <c r="E37" s="67">
        <f t="shared" si="0"/>
        <v>0</v>
      </c>
      <c r="F37" s="67">
        <f t="shared" si="29"/>
        <v>0</v>
      </c>
      <c r="G37" s="67">
        <f t="shared" si="1"/>
        <v>0</v>
      </c>
      <c r="H37" s="67">
        <f t="shared" si="30"/>
        <v>0</v>
      </c>
      <c r="I37" s="67">
        <f t="shared" si="2"/>
        <v>0</v>
      </c>
      <c r="J37" s="67">
        <f t="shared" si="3"/>
        <v>0</v>
      </c>
      <c r="K37" s="67">
        <f t="shared" si="4"/>
        <v>0</v>
      </c>
      <c r="L37" s="67">
        <f t="shared" si="31"/>
        <v>0</v>
      </c>
      <c r="M37" s="67">
        <f t="shared" si="5"/>
        <v>0</v>
      </c>
      <c r="N37" s="67">
        <f t="shared" si="6"/>
        <v>0</v>
      </c>
      <c r="O37" s="67">
        <f t="shared" si="7"/>
        <v>0</v>
      </c>
      <c r="P37" s="67">
        <f t="shared" si="8"/>
        <v>0</v>
      </c>
      <c r="Q37" s="67">
        <f t="shared" si="9"/>
        <v>0</v>
      </c>
      <c r="R37" s="67">
        <f t="shared" si="10"/>
        <v>0</v>
      </c>
      <c r="S37" s="67">
        <f t="shared" si="11"/>
        <v>0</v>
      </c>
      <c r="T37" s="67">
        <f t="shared" si="12"/>
        <v>0</v>
      </c>
      <c r="U37" s="67">
        <f t="shared" si="13"/>
        <v>0</v>
      </c>
      <c r="V37" s="67">
        <f t="shared" si="14"/>
        <v>0</v>
      </c>
      <c r="W37" s="67">
        <f t="shared" si="15"/>
        <v>0</v>
      </c>
      <c r="X37" s="67">
        <f t="shared" si="16"/>
        <v>0</v>
      </c>
      <c r="Y37" s="67">
        <f t="shared" si="17"/>
        <v>0</v>
      </c>
      <c r="Z37" s="67">
        <f t="shared" si="18"/>
        <v>0</v>
      </c>
      <c r="AA37" s="67">
        <f t="shared" si="19"/>
        <v>0</v>
      </c>
      <c r="AB37" s="67">
        <f t="shared" si="20"/>
        <v>0</v>
      </c>
      <c r="AC37" s="67">
        <f t="shared" si="21"/>
        <v>0</v>
      </c>
      <c r="AD37" s="67">
        <f t="shared" si="22"/>
        <v>0</v>
      </c>
      <c r="AE37" s="67">
        <f t="shared" si="23"/>
        <v>0</v>
      </c>
      <c r="AF37" s="67">
        <f t="shared" si="24"/>
        <v>0</v>
      </c>
      <c r="AG37" s="67">
        <f t="shared" si="25"/>
        <v>0</v>
      </c>
    </row>
    <row r="38" spans="1:33" x14ac:dyDescent="0.25">
      <c r="A38" s="66">
        <v>16</v>
      </c>
      <c r="B38" s="101">
        <f t="shared" si="26"/>
        <v>0</v>
      </c>
      <c r="C38" s="67">
        <f t="shared" si="27"/>
        <v>0</v>
      </c>
      <c r="D38" s="67">
        <f t="shared" si="28"/>
        <v>0</v>
      </c>
      <c r="E38" s="67">
        <f t="shared" si="0"/>
        <v>0</v>
      </c>
      <c r="F38" s="67">
        <f t="shared" si="29"/>
        <v>0</v>
      </c>
      <c r="G38" s="67">
        <f t="shared" si="1"/>
        <v>0</v>
      </c>
      <c r="H38" s="67">
        <f t="shared" si="30"/>
        <v>0</v>
      </c>
      <c r="I38" s="67">
        <f t="shared" si="2"/>
        <v>0</v>
      </c>
      <c r="J38" s="67">
        <f t="shared" si="3"/>
        <v>0</v>
      </c>
      <c r="K38" s="67">
        <f t="shared" si="4"/>
        <v>0</v>
      </c>
      <c r="L38" s="67">
        <f t="shared" si="31"/>
        <v>0</v>
      </c>
      <c r="M38" s="67">
        <f t="shared" si="5"/>
        <v>0</v>
      </c>
      <c r="N38" s="67">
        <f t="shared" si="6"/>
        <v>0</v>
      </c>
      <c r="O38" s="67">
        <f t="shared" si="7"/>
        <v>0</v>
      </c>
      <c r="P38" s="67">
        <f t="shared" si="8"/>
        <v>0</v>
      </c>
      <c r="Q38" s="67">
        <f t="shared" si="9"/>
        <v>0</v>
      </c>
      <c r="R38" s="67">
        <f t="shared" si="10"/>
        <v>0</v>
      </c>
      <c r="S38" s="67">
        <f t="shared" si="11"/>
        <v>0</v>
      </c>
      <c r="T38" s="67">
        <f t="shared" si="12"/>
        <v>0</v>
      </c>
      <c r="U38" s="67">
        <f t="shared" si="13"/>
        <v>0</v>
      </c>
      <c r="V38" s="67">
        <f t="shared" si="14"/>
        <v>0</v>
      </c>
      <c r="W38" s="67">
        <f t="shared" si="15"/>
        <v>0</v>
      </c>
      <c r="X38" s="67">
        <f t="shared" si="16"/>
        <v>0</v>
      </c>
      <c r="Y38" s="67">
        <f t="shared" si="17"/>
        <v>0</v>
      </c>
      <c r="Z38" s="67">
        <f t="shared" si="18"/>
        <v>0</v>
      </c>
      <c r="AA38" s="67">
        <f t="shared" si="19"/>
        <v>0</v>
      </c>
      <c r="AB38" s="67">
        <f t="shared" si="20"/>
        <v>0</v>
      </c>
      <c r="AC38" s="67">
        <f t="shared" si="21"/>
        <v>0</v>
      </c>
      <c r="AD38" s="67">
        <f t="shared" si="22"/>
        <v>0</v>
      </c>
      <c r="AE38" s="67">
        <f t="shared" si="23"/>
        <v>0</v>
      </c>
      <c r="AF38" s="67">
        <f t="shared" si="24"/>
        <v>0</v>
      </c>
      <c r="AG38" s="67">
        <f t="shared" si="25"/>
        <v>0</v>
      </c>
    </row>
    <row r="39" spans="1:33" x14ac:dyDescent="0.25">
      <c r="A39" s="66">
        <v>17</v>
      </c>
      <c r="B39" s="101">
        <f t="shared" si="26"/>
        <v>0</v>
      </c>
      <c r="C39" s="67">
        <f t="shared" si="27"/>
        <v>0</v>
      </c>
      <c r="D39" s="67">
        <f t="shared" si="28"/>
        <v>0</v>
      </c>
      <c r="E39" s="67">
        <f t="shared" si="0"/>
        <v>0</v>
      </c>
      <c r="F39" s="67">
        <f t="shared" si="29"/>
        <v>0</v>
      </c>
      <c r="G39" s="67">
        <f t="shared" si="1"/>
        <v>0</v>
      </c>
      <c r="H39" s="67">
        <f t="shared" si="30"/>
        <v>0</v>
      </c>
      <c r="I39" s="67">
        <f t="shared" si="2"/>
        <v>0</v>
      </c>
      <c r="J39" s="67">
        <f t="shared" si="3"/>
        <v>0</v>
      </c>
      <c r="K39" s="67">
        <f t="shared" si="4"/>
        <v>0</v>
      </c>
      <c r="L39" s="67">
        <f t="shared" si="31"/>
        <v>0</v>
      </c>
      <c r="M39" s="67">
        <f t="shared" si="5"/>
        <v>0</v>
      </c>
      <c r="N39" s="67">
        <f t="shared" si="6"/>
        <v>0</v>
      </c>
      <c r="O39" s="67">
        <f t="shared" si="7"/>
        <v>0</v>
      </c>
      <c r="P39" s="67">
        <f t="shared" si="8"/>
        <v>0</v>
      </c>
      <c r="Q39" s="67">
        <f t="shared" si="9"/>
        <v>0</v>
      </c>
      <c r="R39" s="67">
        <f t="shared" si="10"/>
        <v>0</v>
      </c>
      <c r="S39" s="67">
        <f t="shared" si="11"/>
        <v>0</v>
      </c>
      <c r="T39" s="67">
        <f t="shared" si="12"/>
        <v>0</v>
      </c>
      <c r="U39" s="67">
        <f t="shared" si="13"/>
        <v>0</v>
      </c>
      <c r="V39" s="67">
        <f t="shared" si="14"/>
        <v>0</v>
      </c>
      <c r="W39" s="67">
        <f t="shared" si="15"/>
        <v>0</v>
      </c>
      <c r="X39" s="67">
        <f t="shared" si="16"/>
        <v>0</v>
      </c>
      <c r="Y39" s="67">
        <f t="shared" si="17"/>
        <v>0</v>
      </c>
      <c r="Z39" s="67">
        <f t="shared" si="18"/>
        <v>0</v>
      </c>
      <c r="AA39" s="67">
        <f t="shared" si="19"/>
        <v>0</v>
      </c>
      <c r="AB39" s="67">
        <f t="shared" si="20"/>
        <v>0</v>
      </c>
      <c r="AC39" s="67">
        <f t="shared" si="21"/>
        <v>0</v>
      </c>
      <c r="AD39" s="67">
        <f t="shared" si="22"/>
        <v>0</v>
      </c>
      <c r="AE39" s="67">
        <f t="shared" si="23"/>
        <v>0</v>
      </c>
      <c r="AF39" s="67">
        <f t="shared" si="24"/>
        <v>0</v>
      </c>
      <c r="AG39" s="67">
        <f t="shared" si="25"/>
        <v>0</v>
      </c>
    </row>
    <row r="40" spans="1:33" x14ac:dyDescent="0.25">
      <c r="A40" s="66">
        <v>18</v>
      </c>
      <c r="B40" s="101">
        <f t="shared" si="26"/>
        <v>0</v>
      </c>
      <c r="C40" s="67">
        <f t="shared" si="27"/>
        <v>0</v>
      </c>
      <c r="D40" s="67">
        <f t="shared" si="28"/>
        <v>0</v>
      </c>
      <c r="E40" s="67">
        <f t="shared" si="0"/>
        <v>0</v>
      </c>
      <c r="F40" s="67">
        <f t="shared" si="29"/>
        <v>0</v>
      </c>
      <c r="G40" s="67">
        <f t="shared" si="1"/>
        <v>0</v>
      </c>
      <c r="H40" s="67">
        <f t="shared" si="30"/>
        <v>0</v>
      </c>
      <c r="I40" s="67">
        <f t="shared" si="2"/>
        <v>0</v>
      </c>
      <c r="J40" s="67">
        <f t="shared" si="3"/>
        <v>0</v>
      </c>
      <c r="K40" s="67">
        <f t="shared" si="4"/>
        <v>0</v>
      </c>
      <c r="L40" s="67">
        <f t="shared" si="31"/>
        <v>0</v>
      </c>
      <c r="M40" s="67">
        <f t="shared" si="5"/>
        <v>0</v>
      </c>
      <c r="N40" s="67">
        <f t="shared" si="6"/>
        <v>0</v>
      </c>
      <c r="O40" s="67">
        <f t="shared" si="7"/>
        <v>0</v>
      </c>
      <c r="P40" s="67">
        <f t="shared" si="8"/>
        <v>0</v>
      </c>
      <c r="Q40" s="67">
        <f t="shared" si="9"/>
        <v>0</v>
      </c>
      <c r="R40" s="67">
        <f t="shared" si="10"/>
        <v>0</v>
      </c>
      <c r="S40" s="67">
        <f t="shared" si="11"/>
        <v>0</v>
      </c>
      <c r="T40" s="67">
        <f t="shared" si="12"/>
        <v>0</v>
      </c>
      <c r="U40" s="67">
        <f t="shared" si="13"/>
        <v>0</v>
      </c>
      <c r="V40" s="67">
        <f t="shared" si="14"/>
        <v>0</v>
      </c>
      <c r="W40" s="67">
        <f t="shared" si="15"/>
        <v>0</v>
      </c>
      <c r="X40" s="67">
        <f t="shared" si="16"/>
        <v>0</v>
      </c>
      <c r="Y40" s="67">
        <f t="shared" si="17"/>
        <v>0</v>
      </c>
      <c r="Z40" s="67">
        <f t="shared" si="18"/>
        <v>0</v>
      </c>
      <c r="AA40" s="67">
        <f t="shared" si="19"/>
        <v>0</v>
      </c>
      <c r="AB40" s="67">
        <f t="shared" si="20"/>
        <v>0</v>
      </c>
      <c r="AC40" s="67">
        <f t="shared" si="21"/>
        <v>0</v>
      </c>
      <c r="AD40" s="67">
        <f t="shared" si="22"/>
        <v>0</v>
      </c>
      <c r="AE40" s="67">
        <f t="shared" si="23"/>
        <v>0</v>
      </c>
      <c r="AF40" s="67">
        <f t="shared" si="24"/>
        <v>0</v>
      </c>
      <c r="AG40" s="67">
        <f t="shared" si="25"/>
        <v>0</v>
      </c>
    </row>
    <row r="41" spans="1:33" x14ac:dyDescent="0.25">
      <c r="A41" s="66">
        <v>19</v>
      </c>
      <c r="B41" s="101">
        <f t="shared" si="26"/>
        <v>0</v>
      </c>
      <c r="C41" s="67">
        <f t="shared" si="27"/>
        <v>0</v>
      </c>
      <c r="D41" s="67">
        <f t="shared" si="28"/>
        <v>0</v>
      </c>
      <c r="E41" s="67">
        <f t="shared" si="0"/>
        <v>0</v>
      </c>
      <c r="F41" s="67">
        <f t="shared" si="29"/>
        <v>0</v>
      </c>
      <c r="G41" s="67">
        <f t="shared" si="1"/>
        <v>0</v>
      </c>
      <c r="H41" s="67">
        <f t="shared" si="30"/>
        <v>0</v>
      </c>
      <c r="I41" s="67">
        <f t="shared" si="2"/>
        <v>0</v>
      </c>
      <c r="J41" s="67">
        <f t="shared" si="3"/>
        <v>0</v>
      </c>
      <c r="K41" s="67">
        <f t="shared" si="4"/>
        <v>0</v>
      </c>
      <c r="L41" s="67">
        <f t="shared" si="31"/>
        <v>0</v>
      </c>
      <c r="M41" s="67">
        <f t="shared" si="5"/>
        <v>0</v>
      </c>
      <c r="N41" s="67">
        <f t="shared" si="6"/>
        <v>0</v>
      </c>
      <c r="O41" s="67">
        <f t="shared" si="7"/>
        <v>0</v>
      </c>
      <c r="P41" s="67">
        <f t="shared" si="8"/>
        <v>0</v>
      </c>
      <c r="Q41" s="67">
        <f t="shared" si="9"/>
        <v>0</v>
      </c>
      <c r="R41" s="67">
        <f t="shared" si="10"/>
        <v>0</v>
      </c>
      <c r="S41" s="67">
        <f t="shared" si="11"/>
        <v>0</v>
      </c>
      <c r="T41" s="67">
        <f t="shared" si="12"/>
        <v>0</v>
      </c>
      <c r="U41" s="67">
        <f t="shared" si="13"/>
        <v>0</v>
      </c>
      <c r="V41" s="67">
        <f t="shared" si="14"/>
        <v>0</v>
      </c>
      <c r="W41" s="67">
        <f t="shared" si="15"/>
        <v>0</v>
      </c>
      <c r="X41" s="67">
        <f t="shared" si="16"/>
        <v>0</v>
      </c>
      <c r="Y41" s="67">
        <f t="shared" si="17"/>
        <v>0</v>
      </c>
      <c r="Z41" s="67">
        <f t="shared" si="18"/>
        <v>0</v>
      </c>
      <c r="AA41" s="67">
        <f t="shared" si="19"/>
        <v>0</v>
      </c>
      <c r="AB41" s="67">
        <f t="shared" si="20"/>
        <v>0</v>
      </c>
      <c r="AC41" s="67">
        <f t="shared" si="21"/>
        <v>0</v>
      </c>
      <c r="AD41" s="67">
        <f t="shared" si="22"/>
        <v>0</v>
      </c>
      <c r="AE41" s="67">
        <f t="shared" si="23"/>
        <v>0</v>
      </c>
      <c r="AF41" s="67">
        <f t="shared" si="24"/>
        <v>0</v>
      </c>
      <c r="AG41" s="67">
        <f t="shared" si="25"/>
        <v>0</v>
      </c>
    </row>
    <row r="42" spans="1:33" x14ac:dyDescent="0.25">
      <c r="A42" s="66">
        <v>20</v>
      </c>
      <c r="B42" s="101">
        <f t="shared" si="26"/>
        <v>0</v>
      </c>
      <c r="C42" s="67">
        <f t="shared" si="27"/>
        <v>0</v>
      </c>
      <c r="D42" s="67">
        <f t="shared" si="28"/>
        <v>0</v>
      </c>
      <c r="E42" s="67">
        <f t="shared" si="0"/>
        <v>0</v>
      </c>
      <c r="F42" s="67">
        <f t="shared" si="29"/>
        <v>0</v>
      </c>
      <c r="G42" s="67">
        <f t="shared" si="1"/>
        <v>0</v>
      </c>
      <c r="H42" s="67">
        <f t="shared" si="30"/>
        <v>0</v>
      </c>
      <c r="I42" s="67">
        <f t="shared" si="2"/>
        <v>0</v>
      </c>
      <c r="J42" s="67">
        <f t="shared" si="3"/>
        <v>0</v>
      </c>
      <c r="K42" s="67">
        <f t="shared" si="4"/>
        <v>0</v>
      </c>
      <c r="L42" s="67">
        <f t="shared" si="31"/>
        <v>0</v>
      </c>
      <c r="M42" s="67">
        <f t="shared" si="5"/>
        <v>0</v>
      </c>
      <c r="N42" s="67">
        <f t="shared" si="6"/>
        <v>0</v>
      </c>
      <c r="O42" s="67">
        <f t="shared" si="7"/>
        <v>0</v>
      </c>
      <c r="P42" s="67">
        <f t="shared" si="8"/>
        <v>0</v>
      </c>
      <c r="Q42" s="67">
        <f t="shared" si="9"/>
        <v>0</v>
      </c>
      <c r="R42" s="67">
        <f t="shared" si="10"/>
        <v>0</v>
      </c>
      <c r="S42" s="67">
        <f t="shared" si="11"/>
        <v>0</v>
      </c>
      <c r="T42" s="67">
        <f t="shared" si="12"/>
        <v>0</v>
      </c>
      <c r="U42" s="67">
        <f t="shared" si="13"/>
        <v>0</v>
      </c>
      <c r="V42" s="67">
        <f t="shared" si="14"/>
        <v>0</v>
      </c>
      <c r="W42" s="67">
        <f t="shared" si="15"/>
        <v>0</v>
      </c>
      <c r="X42" s="67">
        <f t="shared" si="16"/>
        <v>0</v>
      </c>
      <c r="Y42" s="67">
        <f t="shared" si="17"/>
        <v>0</v>
      </c>
      <c r="Z42" s="67">
        <f t="shared" si="18"/>
        <v>0</v>
      </c>
      <c r="AA42" s="67">
        <f t="shared" si="19"/>
        <v>0</v>
      </c>
      <c r="AB42" s="67">
        <f t="shared" si="20"/>
        <v>0</v>
      </c>
      <c r="AC42" s="67">
        <f t="shared" si="21"/>
        <v>0</v>
      </c>
      <c r="AD42" s="67">
        <f t="shared" si="22"/>
        <v>0</v>
      </c>
      <c r="AE42" s="67">
        <f t="shared" si="23"/>
        <v>0</v>
      </c>
      <c r="AF42" s="67">
        <f t="shared" si="24"/>
        <v>0</v>
      </c>
      <c r="AG42" s="67">
        <f t="shared" si="25"/>
        <v>0</v>
      </c>
    </row>
    <row r="43" spans="1:33" x14ac:dyDescent="0.25">
      <c r="A43" s="66">
        <v>21</v>
      </c>
      <c r="B43" s="101">
        <f t="shared" si="26"/>
        <v>0</v>
      </c>
      <c r="C43" s="67">
        <f t="shared" si="27"/>
        <v>0</v>
      </c>
      <c r="D43" s="67">
        <f t="shared" si="28"/>
        <v>0</v>
      </c>
      <c r="E43" s="67">
        <f t="shared" si="0"/>
        <v>0</v>
      </c>
      <c r="F43" s="67">
        <f t="shared" si="29"/>
        <v>0</v>
      </c>
      <c r="G43" s="67">
        <f t="shared" si="1"/>
        <v>0</v>
      </c>
      <c r="H43" s="67">
        <f t="shared" si="30"/>
        <v>0</v>
      </c>
      <c r="I43" s="67">
        <f t="shared" si="2"/>
        <v>0</v>
      </c>
      <c r="J43" s="67">
        <f t="shared" si="3"/>
        <v>0</v>
      </c>
      <c r="K43" s="67">
        <f t="shared" si="4"/>
        <v>0</v>
      </c>
      <c r="L43" s="67">
        <f t="shared" si="31"/>
        <v>0</v>
      </c>
      <c r="M43" s="67">
        <f t="shared" si="5"/>
        <v>0</v>
      </c>
      <c r="N43" s="67">
        <f t="shared" si="6"/>
        <v>0</v>
      </c>
      <c r="O43" s="67">
        <f t="shared" si="7"/>
        <v>0</v>
      </c>
      <c r="P43" s="67">
        <f t="shared" si="8"/>
        <v>0</v>
      </c>
      <c r="Q43" s="67">
        <f t="shared" si="9"/>
        <v>0</v>
      </c>
      <c r="R43" s="67">
        <f t="shared" si="10"/>
        <v>0</v>
      </c>
      <c r="S43" s="67">
        <f t="shared" si="11"/>
        <v>0</v>
      </c>
      <c r="T43" s="67">
        <f t="shared" si="12"/>
        <v>0</v>
      </c>
      <c r="U43" s="67">
        <f t="shared" si="13"/>
        <v>0</v>
      </c>
      <c r="V43" s="67">
        <f t="shared" si="14"/>
        <v>0</v>
      </c>
      <c r="W43" s="67">
        <f t="shared" si="15"/>
        <v>0</v>
      </c>
      <c r="X43" s="67">
        <f t="shared" si="16"/>
        <v>0</v>
      </c>
      <c r="Y43" s="67">
        <f t="shared" si="17"/>
        <v>0</v>
      </c>
      <c r="Z43" s="67">
        <f t="shared" si="18"/>
        <v>0</v>
      </c>
      <c r="AA43" s="67">
        <f t="shared" si="19"/>
        <v>0</v>
      </c>
      <c r="AB43" s="67">
        <f t="shared" si="20"/>
        <v>0</v>
      </c>
      <c r="AC43" s="67">
        <f t="shared" si="21"/>
        <v>0</v>
      </c>
      <c r="AD43" s="67">
        <f t="shared" si="22"/>
        <v>0</v>
      </c>
      <c r="AE43" s="67">
        <f t="shared" si="23"/>
        <v>0</v>
      </c>
      <c r="AF43" s="67">
        <f t="shared" si="24"/>
        <v>0</v>
      </c>
      <c r="AG43" s="67">
        <f t="shared" si="25"/>
        <v>0</v>
      </c>
    </row>
    <row r="44" spans="1:33" x14ac:dyDescent="0.25">
      <c r="A44" s="66">
        <v>22</v>
      </c>
      <c r="B44" s="101">
        <f t="shared" si="26"/>
        <v>0</v>
      </c>
      <c r="C44" s="67">
        <f t="shared" si="27"/>
        <v>0</v>
      </c>
      <c r="D44" s="67">
        <f t="shared" si="28"/>
        <v>0</v>
      </c>
      <c r="E44" s="67">
        <f t="shared" si="0"/>
        <v>0</v>
      </c>
      <c r="F44" s="67">
        <f t="shared" si="29"/>
        <v>0</v>
      </c>
      <c r="G44" s="67">
        <f t="shared" si="1"/>
        <v>0</v>
      </c>
      <c r="H44" s="67">
        <f t="shared" si="30"/>
        <v>0</v>
      </c>
      <c r="I44" s="67">
        <f t="shared" si="2"/>
        <v>0</v>
      </c>
      <c r="J44" s="67">
        <f t="shared" si="3"/>
        <v>0</v>
      </c>
      <c r="K44" s="67">
        <f t="shared" si="4"/>
        <v>0</v>
      </c>
      <c r="L44" s="67">
        <f t="shared" si="31"/>
        <v>0</v>
      </c>
      <c r="M44" s="67">
        <f t="shared" si="5"/>
        <v>0</v>
      </c>
      <c r="N44" s="67">
        <f t="shared" si="6"/>
        <v>0</v>
      </c>
      <c r="O44" s="67">
        <f t="shared" si="7"/>
        <v>0</v>
      </c>
      <c r="P44" s="67">
        <f t="shared" si="8"/>
        <v>0</v>
      </c>
      <c r="Q44" s="67">
        <f t="shared" si="9"/>
        <v>0</v>
      </c>
      <c r="R44" s="67">
        <f t="shared" si="10"/>
        <v>0</v>
      </c>
      <c r="S44" s="67">
        <f t="shared" si="11"/>
        <v>0</v>
      </c>
      <c r="T44" s="67">
        <f t="shared" si="12"/>
        <v>0</v>
      </c>
      <c r="U44" s="67">
        <f t="shared" si="13"/>
        <v>0</v>
      </c>
      <c r="V44" s="67">
        <f t="shared" si="14"/>
        <v>0</v>
      </c>
      <c r="W44" s="67">
        <f t="shared" si="15"/>
        <v>0</v>
      </c>
      <c r="X44" s="67">
        <f t="shared" si="16"/>
        <v>0</v>
      </c>
      <c r="Y44" s="67">
        <f t="shared" si="17"/>
        <v>0</v>
      </c>
      <c r="Z44" s="67">
        <f t="shared" si="18"/>
        <v>0</v>
      </c>
      <c r="AA44" s="67">
        <f t="shared" si="19"/>
        <v>0</v>
      </c>
      <c r="AB44" s="67">
        <f t="shared" si="20"/>
        <v>0</v>
      </c>
      <c r="AC44" s="67">
        <f t="shared" si="21"/>
        <v>0</v>
      </c>
      <c r="AD44" s="67">
        <f t="shared" si="22"/>
        <v>0</v>
      </c>
      <c r="AE44" s="67">
        <f t="shared" si="23"/>
        <v>0</v>
      </c>
      <c r="AF44" s="67">
        <f t="shared" si="24"/>
        <v>0</v>
      </c>
      <c r="AG44" s="67">
        <f t="shared" si="25"/>
        <v>0</v>
      </c>
    </row>
    <row r="45" spans="1:33" x14ac:dyDescent="0.25">
      <c r="A45" s="66">
        <v>23</v>
      </c>
      <c r="B45" s="101">
        <f t="shared" si="26"/>
        <v>0</v>
      </c>
      <c r="C45" s="67">
        <f t="shared" si="27"/>
        <v>0</v>
      </c>
      <c r="D45" s="67">
        <f t="shared" si="28"/>
        <v>0</v>
      </c>
      <c r="E45" s="67">
        <f t="shared" si="0"/>
        <v>0</v>
      </c>
      <c r="F45" s="67">
        <f t="shared" si="29"/>
        <v>0</v>
      </c>
      <c r="G45" s="67">
        <f t="shared" si="1"/>
        <v>0</v>
      </c>
      <c r="H45" s="67">
        <f t="shared" si="30"/>
        <v>0</v>
      </c>
      <c r="I45" s="67">
        <f t="shared" si="2"/>
        <v>0</v>
      </c>
      <c r="J45" s="67">
        <f t="shared" si="3"/>
        <v>0</v>
      </c>
      <c r="K45" s="67">
        <f t="shared" si="4"/>
        <v>0</v>
      </c>
      <c r="L45" s="67">
        <f t="shared" si="31"/>
        <v>0</v>
      </c>
      <c r="M45" s="67">
        <f t="shared" si="5"/>
        <v>0</v>
      </c>
      <c r="N45" s="67">
        <f t="shared" si="6"/>
        <v>0</v>
      </c>
      <c r="O45" s="67">
        <f t="shared" si="7"/>
        <v>0</v>
      </c>
      <c r="P45" s="67">
        <f t="shared" si="8"/>
        <v>0</v>
      </c>
      <c r="Q45" s="67">
        <f t="shared" si="9"/>
        <v>0</v>
      </c>
      <c r="R45" s="67">
        <f t="shared" si="10"/>
        <v>0</v>
      </c>
      <c r="S45" s="67">
        <f t="shared" si="11"/>
        <v>0</v>
      </c>
      <c r="T45" s="67">
        <f t="shared" si="12"/>
        <v>0</v>
      </c>
      <c r="U45" s="67">
        <f t="shared" si="13"/>
        <v>0</v>
      </c>
      <c r="V45" s="67">
        <f t="shared" si="14"/>
        <v>0</v>
      </c>
      <c r="W45" s="67">
        <f t="shared" si="15"/>
        <v>0</v>
      </c>
      <c r="X45" s="67">
        <f t="shared" si="16"/>
        <v>0</v>
      </c>
      <c r="Y45" s="67">
        <f t="shared" si="17"/>
        <v>0</v>
      </c>
      <c r="Z45" s="67">
        <f t="shared" si="18"/>
        <v>0</v>
      </c>
      <c r="AA45" s="67">
        <f t="shared" si="19"/>
        <v>0</v>
      </c>
      <c r="AB45" s="67">
        <f t="shared" si="20"/>
        <v>0</v>
      </c>
      <c r="AC45" s="67">
        <f t="shared" si="21"/>
        <v>0</v>
      </c>
      <c r="AD45" s="67">
        <f t="shared" si="22"/>
        <v>0</v>
      </c>
      <c r="AE45" s="67">
        <f t="shared" si="23"/>
        <v>0</v>
      </c>
      <c r="AF45" s="67">
        <f t="shared" si="24"/>
        <v>0</v>
      </c>
      <c r="AG45" s="67">
        <f t="shared" si="25"/>
        <v>0</v>
      </c>
    </row>
    <row r="46" spans="1:33" x14ac:dyDescent="0.25">
      <c r="A46" s="66">
        <v>24</v>
      </c>
      <c r="B46" s="101">
        <f t="shared" si="26"/>
        <v>0</v>
      </c>
      <c r="C46" s="67">
        <f t="shared" si="27"/>
        <v>0</v>
      </c>
      <c r="D46" s="67">
        <f t="shared" si="28"/>
        <v>0</v>
      </c>
      <c r="E46" s="67">
        <f t="shared" si="0"/>
        <v>0</v>
      </c>
      <c r="F46" s="67">
        <f t="shared" si="29"/>
        <v>0</v>
      </c>
      <c r="G46" s="67">
        <f t="shared" si="1"/>
        <v>0</v>
      </c>
      <c r="H46" s="67">
        <f t="shared" si="30"/>
        <v>0</v>
      </c>
      <c r="I46" s="67">
        <f t="shared" si="2"/>
        <v>0</v>
      </c>
      <c r="J46" s="67">
        <f t="shared" si="3"/>
        <v>0</v>
      </c>
      <c r="K46" s="67">
        <f t="shared" si="4"/>
        <v>0</v>
      </c>
      <c r="L46" s="67">
        <f t="shared" si="31"/>
        <v>0</v>
      </c>
      <c r="M46" s="67">
        <f t="shared" si="5"/>
        <v>0</v>
      </c>
      <c r="N46" s="67">
        <f t="shared" si="6"/>
        <v>0</v>
      </c>
      <c r="O46" s="67">
        <f t="shared" si="7"/>
        <v>0</v>
      </c>
      <c r="P46" s="67">
        <f t="shared" si="8"/>
        <v>0</v>
      </c>
      <c r="Q46" s="67">
        <f t="shared" si="9"/>
        <v>0</v>
      </c>
      <c r="R46" s="67">
        <f t="shared" si="10"/>
        <v>0</v>
      </c>
      <c r="S46" s="67">
        <f t="shared" si="11"/>
        <v>0</v>
      </c>
      <c r="T46" s="67">
        <f t="shared" si="12"/>
        <v>0</v>
      </c>
      <c r="U46" s="67">
        <f t="shared" si="13"/>
        <v>0</v>
      </c>
      <c r="V46" s="67">
        <f t="shared" si="14"/>
        <v>0</v>
      </c>
      <c r="W46" s="67">
        <f t="shared" si="15"/>
        <v>0</v>
      </c>
      <c r="X46" s="67">
        <f t="shared" si="16"/>
        <v>0</v>
      </c>
      <c r="Y46" s="67">
        <f t="shared" si="17"/>
        <v>0</v>
      </c>
      <c r="Z46" s="67">
        <f t="shared" si="18"/>
        <v>0</v>
      </c>
      <c r="AA46" s="67">
        <f t="shared" si="19"/>
        <v>0</v>
      </c>
      <c r="AB46" s="67">
        <f t="shared" si="20"/>
        <v>0</v>
      </c>
      <c r="AC46" s="67">
        <f t="shared" si="21"/>
        <v>0</v>
      </c>
      <c r="AD46" s="67">
        <f t="shared" si="22"/>
        <v>0</v>
      </c>
      <c r="AE46" s="67">
        <f t="shared" si="23"/>
        <v>0</v>
      </c>
      <c r="AF46" s="67">
        <f t="shared" si="24"/>
        <v>0</v>
      </c>
      <c r="AG46" s="67">
        <f t="shared" si="25"/>
        <v>0</v>
      </c>
    </row>
    <row r="47" spans="1:33" x14ac:dyDescent="0.25">
      <c r="A47" s="66">
        <v>25</v>
      </c>
      <c r="B47" s="101">
        <f t="shared" si="26"/>
        <v>0</v>
      </c>
      <c r="C47" s="67">
        <f t="shared" si="27"/>
        <v>0</v>
      </c>
      <c r="D47" s="67">
        <f t="shared" si="28"/>
        <v>0</v>
      </c>
      <c r="E47" s="67">
        <f t="shared" si="0"/>
        <v>0</v>
      </c>
      <c r="F47" s="67">
        <f t="shared" si="29"/>
        <v>0</v>
      </c>
      <c r="G47" s="67">
        <f t="shared" si="1"/>
        <v>0</v>
      </c>
      <c r="H47" s="67">
        <f t="shared" si="30"/>
        <v>0</v>
      </c>
      <c r="I47" s="67">
        <f t="shared" si="2"/>
        <v>0</v>
      </c>
      <c r="J47" s="67">
        <f t="shared" si="3"/>
        <v>0</v>
      </c>
      <c r="K47" s="67">
        <f t="shared" si="4"/>
        <v>0</v>
      </c>
      <c r="L47" s="67">
        <f t="shared" si="31"/>
        <v>0</v>
      </c>
      <c r="M47" s="67">
        <f t="shared" si="5"/>
        <v>0</v>
      </c>
      <c r="N47" s="67">
        <f t="shared" si="6"/>
        <v>0</v>
      </c>
      <c r="O47" s="67">
        <f t="shared" si="7"/>
        <v>0</v>
      </c>
      <c r="P47" s="67">
        <f t="shared" si="8"/>
        <v>0</v>
      </c>
      <c r="Q47" s="67">
        <f t="shared" si="9"/>
        <v>0</v>
      </c>
      <c r="R47" s="67">
        <f t="shared" si="10"/>
        <v>0</v>
      </c>
      <c r="S47" s="67">
        <f t="shared" si="11"/>
        <v>0</v>
      </c>
      <c r="T47" s="67">
        <f t="shared" si="12"/>
        <v>0</v>
      </c>
      <c r="U47" s="67">
        <f t="shared" si="13"/>
        <v>0</v>
      </c>
      <c r="V47" s="67">
        <f t="shared" si="14"/>
        <v>0</v>
      </c>
      <c r="W47" s="67">
        <f t="shared" si="15"/>
        <v>0</v>
      </c>
      <c r="X47" s="67">
        <f t="shared" si="16"/>
        <v>0</v>
      </c>
      <c r="Y47" s="67">
        <f t="shared" si="17"/>
        <v>0</v>
      </c>
      <c r="Z47" s="67">
        <f t="shared" si="18"/>
        <v>0</v>
      </c>
      <c r="AA47" s="67">
        <f t="shared" si="19"/>
        <v>0</v>
      </c>
      <c r="AB47" s="67">
        <f t="shared" si="20"/>
        <v>0</v>
      </c>
      <c r="AC47" s="67">
        <f t="shared" si="21"/>
        <v>0</v>
      </c>
      <c r="AD47" s="67">
        <f t="shared" si="22"/>
        <v>0</v>
      </c>
      <c r="AE47" s="67">
        <f t="shared" si="23"/>
        <v>0</v>
      </c>
      <c r="AF47" s="67">
        <f t="shared" si="24"/>
        <v>0</v>
      </c>
      <c r="AG47" s="67">
        <f t="shared" si="25"/>
        <v>0</v>
      </c>
    </row>
    <row r="48" spans="1:33" x14ac:dyDescent="0.25">
      <c r="A48" s="66">
        <v>26</v>
      </c>
      <c r="B48" s="101">
        <f t="shared" si="26"/>
        <v>0</v>
      </c>
      <c r="C48" s="67">
        <f t="shared" si="27"/>
        <v>0</v>
      </c>
      <c r="D48" s="67">
        <f t="shared" si="28"/>
        <v>0</v>
      </c>
      <c r="E48" s="67">
        <f t="shared" si="0"/>
        <v>0</v>
      </c>
      <c r="F48" s="67">
        <f t="shared" si="29"/>
        <v>0</v>
      </c>
      <c r="G48" s="67">
        <f t="shared" si="1"/>
        <v>0</v>
      </c>
      <c r="H48" s="67">
        <f t="shared" si="30"/>
        <v>0</v>
      </c>
      <c r="I48" s="67">
        <f t="shared" si="2"/>
        <v>0</v>
      </c>
      <c r="J48" s="67">
        <f t="shared" si="3"/>
        <v>0</v>
      </c>
      <c r="K48" s="67">
        <f t="shared" si="4"/>
        <v>0</v>
      </c>
      <c r="L48" s="67">
        <f t="shared" si="31"/>
        <v>0</v>
      </c>
      <c r="M48" s="67">
        <f t="shared" si="5"/>
        <v>0</v>
      </c>
      <c r="N48" s="67">
        <f t="shared" si="6"/>
        <v>0</v>
      </c>
      <c r="O48" s="67">
        <f t="shared" si="7"/>
        <v>0</v>
      </c>
      <c r="P48" s="67">
        <f t="shared" si="8"/>
        <v>0</v>
      </c>
      <c r="Q48" s="67">
        <f t="shared" si="9"/>
        <v>0</v>
      </c>
      <c r="R48" s="67">
        <f t="shared" si="10"/>
        <v>0</v>
      </c>
      <c r="S48" s="67">
        <f t="shared" si="11"/>
        <v>0</v>
      </c>
      <c r="T48" s="67">
        <f t="shared" si="12"/>
        <v>0</v>
      </c>
      <c r="U48" s="67">
        <f t="shared" si="13"/>
        <v>0</v>
      </c>
      <c r="V48" s="67">
        <f t="shared" si="14"/>
        <v>0</v>
      </c>
      <c r="W48" s="67">
        <f t="shared" si="15"/>
        <v>0</v>
      </c>
      <c r="X48" s="67">
        <f t="shared" si="16"/>
        <v>0</v>
      </c>
      <c r="Y48" s="67">
        <f t="shared" si="17"/>
        <v>0</v>
      </c>
      <c r="Z48" s="67">
        <f t="shared" si="18"/>
        <v>0</v>
      </c>
      <c r="AA48" s="67">
        <f t="shared" si="19"/>
        <v>0</v>
      </c>
      <c r="AB48" s="67">
        <f t="shared" si="20"/>
        <v>0</v>
      </c>
      <c r="AC48" s="67">
        <f t="shared" si="21"/>
        <v>0</v>
      </c>
      <c r="AD48" s="67">
        <f t="shared" si="22"/>
        <v>0</v>
      </c>
      <c r="AE48" s="67">
        <f t="shared" si="23"/>
        <v>0</v>
      </c>
      <c r="AF48" s="67">
        <f t="shared" si="24"/>
        <v>0</v>
      </c>
      <c r="AG48" s="67">
        <f t="shared" si="25"/>
        <v>0</v>
      </c>
    </row>
    <row r="49" spans="1:33" x14ac:dyDescent="0.25">
      <c r="A49" s="66">
        <v>27</v>
      </c>
      <c r="B49" s="101">
        <f t="shared" si="26"/>
        <v>0</v>
      </c>
      <c r="C49" s="67">
        <f t="shared" si="27"/>
        <v>0</v>
      </c>
      <c r="D49" s="67">
        <f t="shared" si="28"/>
        <v>0</v>
      </c>
      <c r="E49" s="67">
        <f t="shared" si="0"/>
        <v>0</v>
      </c>
      <c r="F49" s="67">
        <f t="shared" si="29"/>
        <v>0</v>
      </c>
      <c r="G49" s="67">
        <f t="shared" si="1"/>
        <v>0</v>
      </c>
      <c r="H49" s="67">
        <f t="shared" si="30"/>
        <v>0</v>
      </c>
      <c r="I49" s="67">
        <f t="shared" si="2"/>
        <v>0</v>
      </c>
      <c r="J49" s="67">
        <f t="shared" si="3"/>
        <v>0</v>
      </c>
      <c r="K49" s="67">
        <f t="shared" si="4"/>
        <v>0</v>
      </c>
      <c r="L49" s="67">
        <f t="shared" si="31"/>
        <v>0</v>
      </c>
      <c r="M49" s="67">
        <f t="shared" si="5"/>
        <v>0</v>
      </c>
      <c r="N49" s="67">
        <f t="shared" si="6"/>
        <v>0</v>
      </c>
      <c r="O49" s="67">
        <f t="shared" si="7"/>
        <v>0</v>
      </c>
      <c r="P49" s="67">
        <f t="shared" si="8"/>
        <v>0</v>
      </c>
      <c r="Q49" s="67">
        <f t="shared" si="9"/>
        <v>0</v>
      </c>
      <c r="R49" s="67">
        <f t="shared" si="10"/>
        <v>0</v>
      </c>
      <c r="S49" s="67">
        <f t="shared" si="11"/>
        <v>0</v>
      </c>
      <c r="T49" s="67">
        <f t="shared" si="12"/>
        <v>0</v>
      </c>
      <c r="U49" s="67">
        <f t="shared" si="13"/>
        <v>0</v>
      </c>
      <c r="V49" s="67">
        <f t="shared" si="14"/>
        <v>0</v>
      </c>
      <c r="W49" s="67">
        <f t="shared" si="15"/>
        <v>0</v>
      </c>
      <c r="X49" s="67">
        <f t="shared" si="16"/>
        <v>0</v>
      </c>
      <c r="Y49" s="67">
        <f t="shared" si="17"/>
        <v>0</v>
      </c>
      <c r="Z49" s="67">
        <f t="shared" si="18"/>
        <v>0</v>
      </c>
      <c r="AA49" s="67">
        <f t="shared" si="19"/>
        <v>0</v>
      </c>
      <c r="AB49" s="67">
        <f t="shared" si="20"/>
        <v>0</v>
      </c>
      <c r="AC49" s="67">
        <f t="shared" si="21"/>
        <v>0</v>
      </c>
      <c r="AD49" s="67">
        <f t="shared" si="22"/>
        <v>0</v>
      </c>
      <c r="AE49" s="67">
        <f t="shared" si="23"/>
        <v>0</v>
      </c>
      <c r="AF49" s="67">
        <f t="shared" si="24"/>
        <v>0</v>
      </c>
      <c r="AG49" s="67">
        <f t="shared" si="25"/>
        <v>0</v>
      </c>
    </row>
    <row r="50" spans="1:33" x14ac:dyDescent="0.25">
      <c r="A50" s="66">
        <v>28</v>
      </c>
      <c r="B50" s="101">
        <f t="shared" si="26"/>
        <v>0</v>
      </c>
      <c r="C50" s="67">
        <f t="shared" si="27"/>
        <v>0</v>
      </c>
      <c r="D50" s="67">
        <f t="shared" si="28"/>
        <v>0</v>
      </c>
      <c r="E50" s="67">
        <f t="shared" si="0"/>
        <v>0</v>
      </c>
      <c r="F50" s="67">
        <f t="shared" si="29"/>
        <v>0</v>
      </c>
      <c r="G50" s="67">
        <f t="shared" si="1"/>
        <v>0</v>
      </c>
      <c r="H50" s="67">
        <f t="shared" si="30"/>
        <v>0</v>
      </c>
      <c r="I50" s="67">
        <f t="shared" si="2"/>
        <v>0</v>
      </c>
      <c r="J50" s="67">
        <f t="shared" si="3"/>
        <v>0</v>
      </c>
      <c r="K50" s="67">
        <f t="shared" si="4"/>
        <v>0</v>
      </c>
      <c r="L50" s="67">
        <f t="shared" si="31"/>
        <v>0</v>
      </c>
      <c r="M50" s="67">
        <f t="shared" si="5"/>
        <v>0</v>
      </c>
      <c r="N50" s="67">
        <f t="shared" si="6"/>
        <v>0</v>
      </c>
      <c r="O50" s="67">
        <f t="shared" si="7"/>
        <v>0</v>
      </c>
      <c r="P50" s="67">
        <f t="shared" si="8"/>
        <v>0</v>
      </c>
      <c r="Q50" s="67">
        <f t="shared" si="9"/>
        <v>0</v>
      </c>
      <c r="R50" s="67">
        <f t="shared" si="10"/>
        <v>0</v>
      </c>
      <c r="S50" s="67">
        <f t="shared" si="11"/>
        <v>0</v>
      </c>
      <c r="T50" s="67">
        <f t="shared" si="12"/>
        <v>0</v>
      </c>
      <c r="U50" s="67">
        <f t="shared" si="13"/>
        <v>0</v>
      </c>
      <c r="V50" s="67">
        <f t="shared" si="14"/>
        <v>0</v>
      </c>
      <c r="W50" s="67">
        <f t="shared" si="15"/>
        <v>0</v>
      </c>
      <c r="X50" s="67">
        <f t="shared" si="16"/>
        <v>0</v>
      </c>
      <c r="Y50" s="67">
        <f t="shared" si="17"/>
        <v>0</v>
      </c>
      <c r="Z50" s="67">
        <f t="shared" si="18"/>
        <v>0</v>
      </c>
      <c r="AA50" s="67">
        <f t="shared" si="19"/>
        <v>0</v>
      </c>
      <c r="AB50" s="67">
        <f t="shared" si="20"/>
        <v>0</v>
      </c>
      <c r="AC50" s="67">
        <f t="shared" si="21"/>
        <v>0</v>
      </c>
      <c r="AD50" s="67">
        <f t="shared" si="22"/>
        <v>0</v>
      </c>
      <c r="AE50" s="67">
        <f t="shared" si="23"/>
        <v>0</v>
      </c>
      <c r="AF50" s="67">
        <f t="shared" si="24"/>
        <v>0</v>
      </c>
      <c r="AG50" s="67">
        <f t="shared" si="25"/>
        <v>0</v>
      </c>
    </row>
    <row r="51" spans="1:33" x14ac:dyDescent="0.25">
      <c r="A51" s="66">
        <v>29</v>
      </c>
      <c r="B51" s="101">
        <f t="shared" si="26"/>
        <v>0</v>
      </c>
      <c r="C51" s="67">
        <f t="shared" si="27"/>
        <v>0</v>
      </c>
      <c r="D51" s="67">
        <f t="shared" si="28"/>
        <v>0</v>
      </c>
      <c r="E51" s="67">
        <f t="shared" si="0"/>
        <v>0</v>
      </c>
      <c r="F51" s="67">
        <f t="shared" si="29"/>
        <v>0</v>
      </c>
      <c r="G51" s="67">
        <f t="shared" si="1"/>
        <v>0</v>
      </c>
      <c r="H51" s="67">
        <f t="shared" si="30"/>
        <v>0</v>
      </c>
      <c r="I51" s="67">
        <f t="shared" si="2"/>
        <v>0</v>
      </c>
      <c r="J51" s="67">
        <f t="shared" si="3"/>
        <v>0</v>
      </c>
      <c r="K51" s="67">
        <f t="shared" si="4"/>
        <v>0</v>
      </c>
      <c r="L51" s="67">
        <f t="shared" si="31"/>
        <v>0</v>
      </c>
      <c r="M51" s="67">
        <f t="shared" si="5"/>
        <v>0</v>
      </c>
      <c r="N51" s="67">
        <f t="shared" si="6"/>
        <v>0</v>
      </c>
      <c r="O51" s="67">
        <f t="shared" si="7"/>
        <v>0</v>
      </c>
      <c r="P51" s="67">
        <f t="shared" si="8"/>
        <v>0</v>
      </c>
      <c r="Q51" s="67">
        <f t="shared" si="9"/>
        <v>0</v>
      </c>
      <c r="R51" s="67">
        <f t="shared" si="10"/>
        <v>0</v>
      </c>
      <c r="S51" s="67">
        <f t="shared" si="11"/>
        <v>0</v>
      </c>
      <c r="T51" s="67">
        <f t="shared" si="12"/>
        <v>0</v>
      </c>
      <c r="U51" s="67">
        <f t="shared" si="13"/>
        <v>0</v>
      </c>
      <c r="V51" s="67">
        <f t="shared" si="14"/>
        <v>0</v>
      </c>
      <c r="W51" s="67">
        <f t="shared" si="15"/>
        <v>0</v>
      </c>
      <c r="X51" s="67">
        <f t="shared" si="16"/>
        <v>0</v>
      </c>
      <c r="Y51" s="67">
        <f t="shared" si="17"/>
        <v>0</v>
      </c>
      <c r="Z51" s="67">
        <f t="shared" si="18"/>
        <v>0</v>
      </c>
      <c r="AA51" s="67">
        <f t="shared" si="19"/>
        <v>0</v>
      </c>
      <c r="AB51" s="67">
        <f t="shared" si="20"/>
        <v>0</v>
      </c>
      <c r="AC51" s="67">
        <f t="shared" si="21"/>
        <v>0</v>
      </c>
      <c r="AD51" s="67">
        <f t="shared" si="22"/>
        <v>0</v>
      </c>
      <c r="AE51" s="67">
        <f t="shared" si="23"/>
        <v>0</v>
      </c>
      <c r="AF51" s="67">
        <f t="shared" si="24"/>
        <v>0</v>
      </c>
      <c r="AG51" s="67">
        <f t="shared" si="25"/>
        <v>0</v>
      </c>
    </row>
    <row r="52" spans="1:33" x14ac:dyDescent="0.25">
      <c r="A52" s="66">
        <v>30</v>
      </c>
      <c r="B52" s="101">
        <f t="shared" si="26"/>
        <v>0</v>
      </c>
      <c r="C52" s="67">
        <f t="shared" si="27"/>
        <v>0</v>
      </c>
      <c r="D52" s="67">
        <f t="shared" si="28"/>
        <v>0</v>
      </c>
      <c r="E52" s="67">
        <f t="shared" si="0"/>
        <v>0</v>
      </c>
      <c r="F52" s="67">
        <f t="shared" si="29"/>
        <v>0</v>
      </c>
      <c r="G52" s="67">
        <f t="shared" si="1"/>
        <v>0</v>
      </c>
      <c r="H52" s="67">
        <f t="shared" si="30"/>
        <v>0</v>
      </c>
      <c r="I52" s="67">
        <f t="shared" si="2"/>
        <v>0</v>
      </c>
      <c r="J52" s="67">
        <f t="shared" si="3"/>
        <v>0</v>
      </c>
      <c r="K52" s="67">
        <f t="shared" si="4"/>
        <v>0</v>
      </c>
      <c r="L52" s="67">
        <f t="shared" si="31"/>
        <v>0</v>
      </c>
      <c r="M52" s="67">
        <f t="shared" si="5"/>
        <v>0</v>
      </c>
      <c r="N52" s="67">
        <f t="shared" si="6"/>
        <v>0</v>
      </c>
      <c r="O52" s="67">
        <f t="shared" si="7"/>
        <v>0</v>
      </c>
      <c r="P52" s="67">
        <f t="shared" si="8"/>
        <v>0</v>
      </c>
      <c r="Q52" s="67">
        <f t="shared" si="9"/>
        <v>0</v>
      </c>
      <c r="R52" s="67">
        <f t="shared" si="10"/>
        <v>0</v>
      </c>
      <c r="S52" s="67">
        <f t="shared" si="11"/>
        <v>0</v>
      </c>
      <c r="T52" s="67">
        <f t="shared" si="12"/>
        <v>0</v>
      </c>
      <c r="U52" s="67">
        <f t="shared" si="13"/>
        <v>0</v>
      </c>
      <c r="V52" s="67">
        <f t="shared" si="14"/>
        <v>0</v>
      </c>
      <c r="W52" s="67">
        <f t="shared" si="15"/>
        <v>0</v>
      </c>
      <c r="X52" s="67">
        <f t="shared" si="16"/>
        <v>0</v>
      </c>
      <c r="Y52" s="67">
        <f t="shared" si="17"/>
        <v>0</v>
      </c>
      <c r="Z52" s="67">
        <f t="shared" si="18"/>
        <v>0</v>
      </c>
      <c r="AA52" s="67">
        <f t="shared" si="19"/>
        <v>0</v>
      </c>
      <c r="AB52" s="67">
        <f t="shared" si="20"/>
        <v>0</v>
      </c>
      <c r="AC52" s="67">
        <f t="shared" si="21"/>
        <v>0</v>
      </c>
      <c r="AD52" s="67">
        <f t="shared" si="22"/>
        <v>0</v>
      </c>
      <c r="AE52" s="67">
        <f t="shared" si="23"/>
        <v>0</v>
      </c>
      <c r="AF52" s="67">
        <f t="shared" si="24"/>
        <v>0</v>
      </c>
      <c r="AG52" s="67">
        <f t="shared" si="25"/>
        <v>0</v>
      </c>
    </row>
    <row r="53" spans="1:33" x14ac:dyDescent="0.25">
      <c r="A53" s="66">
        <v>31</v>
      </c>
      <c r="B53" s="101">
        <f t="shared" si="26"/>
        <v>0</v>
      </c>
      <c r="C53" s="67">
        <f t="shared" si="27"/>
        <v>0</v>
      </c>
      <c r="D53" s="67">
        <f t="shared" si="28"/>
        <v>0</v>
      </c>
      <c r="E53" s="67">
        <f t="shared" si="0"/>
        <v>0</v>
      </c>
      <c r="F53" s="67">
        <f t="shared" si="29"/>
        <v>0</v>
      </c>
      <c r="G53" s="67">
        <f t="shared" si="1"/>
        <v>0</v>
      </c>
      <c r="H53" s="67">
        <f t="shared" si="30"/>
        <v>0</v>
      </c>
      <c r="I53" s="67">
        <f t="shared" si="2"/>
        <v>0</v>
      </c>
      <c r="J53" s="67">
        <f t="shared" si="3"/>
        <v>0</v>
      </c>
      <c r="K53" s="67">
        <f t="shared" si="4"/>
        <v>0</v>
      </c>
      <c r="L53" s="67">
        <f t="shared" si="31"/>
        <v>0</v>
      </c>
      <c r="M53" s="67">
        <f t="shared" si="5"/>
        <v>0</v>
      </c>
      <c r="N53" s="67">
        <f t="shared" si="6"/>
        <v>0</v>
      </c>
      <c r="O53" s="67">
        <f t="shared" si="7"/>
        <v>0</v>
      </c>
      <c r="P53" s="67">
        <f t="shared" si="8"/>
        <v>0</v>
      </c>
      <c r="Q53" s="67">
        <f t="shared" si="9"/>
        <v>0</v>
      </c>
      <c r="R53" s="67">
        <f t="shared" si="10"/>
        <v>0</v>
      </c>
      <c r="S53" s="67">
        <f t="shared" si="11"/>
        <v>0</v>
      </c>
      <c r="T53" s="67">
        <f t="shared" si="12"/>
        <v>0</v>
      </c>
      <c r="U53" s="67">
        <f t="shared" si="13"/>
        <v>0</v>
      </c>
      <c r="V53" s="67">
        <f t="shared" si="14"/>
        <v>0</v>
      </c>
      <c r="W53" s="67">
        <f t="shared" si="15"/>
        <v>0</v>
      </c>
      <c r="X53" s="67">
        <f t="shared" si="16"/>
        <v>0</v>
      </c>
      <c r="Y53" s="67">
        <f t="shared" si="17"/>
        <v>0</v>
      </c>
      <c r="Z53" s="67">
        <f t="shared" si="18"/>
        <v>0</v>
      </c>
      <c r="AA53" s="67">
        <f t="shared" si="19"/>
        <v>0</v>
      </c>
      <c r="AB53" s="67">
        <f t="shared" si="20"/>
        <v>0</v>
      </c>
      <c r="AC53" s="67">
        <f t="shared" si="21"/>
        <v>0</v>
      </c>
      <c r="AD53" s="67">
        <f t="shared" si="22"/>
        <v>0</v>
      </c>
      <c r="AE53" s="67">
        <f t="shared" si="23"/>
        <v>0</v>
      </c>
      <c r="AF53" s="67">
        <f t="shared" si="24"/>
        <v>0</v>
      </c>
      <c r="AG53" s="67">
        <f t="shared" si="25"/>
        <v>0</v>
      </c>
    </row>
    <row r="54" spans="1:33" x14ac:dyDescent="0.25">
      <c r="A54" s="66">
        <v>32</v>
      </c>
      <c r="B54" s="101">
        <f t="shared" si="26"/>
        <v>0</v>
      </c>
      <c r="C54" s="67">
        <f t="shared" si="27"/>
        <v>0</v>
      </c>
      <c r="D54" s="67">
        <f t="shared" si="28"/>
        <v>0</v>
      </c>
      <c r="E54" s="67">
        <f t="shared" si="0"/>
        <v>0</v>
      </c>
      <c r="F54" s="67">
        <f t="shared" si="29"/>
        <v>0</v>
      </c>
      <c r="G54" s="67">
        <f t="shared" si="1"/>
        <v>0</v>
      </c>
      <c r="H54" s="67">
        <f t="shared" si="30"/>
        <v>0</v>
      </c>
      <c r="I54" s="67">
        <f t="shared" si="2"/>
        <v>0</v>
      </c>
      <c r="J54" s="67">
        <f t="shared" si="3"/>
        <v>0</v>
      </c>
      <c r="K54" s="67">
        <f t="shared" si="4"/>
        <v>0</v>
      </c>
      <c r="L54" s="67">
        <f t="shared" si="31"/>
        <v>0</v>
      </c>
      <c r="M54" s="67">
        <f t="shared" si="5"/>
        <v>0</v>
      </c>
      <c r="N54" s="67">
        <f t="shared" si="6"/>
        <v>0</v>
      </c>
      <c r="O54" s="67">
        <f t="shared" si="7"/>
        <v>0</v>
      </c>
      <c r="P54" s="67">
        <f t="shared" si="8"/>
        <v>0</v>
      </c>
      <c r="Q54" s="67">
        <f t="shared" si="9"/>
        <v>0</v>
      </c>
      <c r="R54" s="67">
        <f t="shared" si="10"/>
        <v>0</v>
      </c>
      <c r="S54" s="67">
        <f t="shared" si="11"/>
        <v>0</v>
      </c>
      <c r="T54" s="67">
        <f t="shared" si="12"/>
        <v>0</v>
      </c>
      <c r="U54" s="67">
        <f t="shared" si="13"/>
        <v>0</v>
      </c>
      <c r="V54" s="67">
        <f t="shared" si="14"/>
        <v>0</v>
      </c>
      <c r="W54" s="67">
        <f t="shared" si="15"/>
        <v>0</v>
      </c>
      <c r="X54" s="67">
        <f t="shared" si="16"/>
        <v>0</v>
      </c>
      <c r="Y54" s="67">
        <f t="shared" si="17"/>
        <v>0</v>
      </c>
      <c r="Z54" s="67">
        <f t="shared" si="18"/>
        <v>0</v>
      </c>
      <c r="AA54" s="67">
        <f t="shared" si="19"/>
        <v>0</v>
      </c>
      <c r="AB54" s="67">
        <f t="shared" si="20"/>
        <v>0</v>
      </c>
      <c r="AC54" s="67">
        <f t="shared" si="21"/>
        <v>0</v>
      </c>
      <c r="AD54" s="67">
        <f t="shared" si="22"/>
        <v>0</v>
      </c>
      <c r="AE54" s="67">
        <f t="shared" si="23"/>
        <v>0</v>
      </c>
      <c r="AF54" s="67">
        <f t="shared" si="24"/>
        <v>0</v>
      </c>
      <c r="AG54" s="67">
        <f t="shared" si="25"/>
        <v>0</v>
      </c>
    </row>
    <row r="55" spans="1:33" x14ac:dyDescent="0.25">
      <c r="A55" s="66">
        <v>33</v>
      </c>
      <c r="B55" s="101">
        <f t="shared" si="26"/>
        <v>0</v>
      </c>
      <c r="C55" s="67">
        <f t="shared" si="27"/>
        <v>0</v>
      </c>
      <c r="D55" s="67">
        <f t="shared" si="28"/>
        <v>0</v>
      </c>
      <c r="E55" s="67">
        <f t="shared" si="0"/>
        <v>0</v>
      </c>
      <c r="F55" s="67">
        <f t="shared" si="29"/>
        <v>0</v>
      </c>
      <c r="G55" s="67">
        <f t="shared" si="1"/>
        <v>0</v>
      </c>
      <c r="H55" s="67">
        <f t="shared" si="30"/>
        <v>0</v>
      </c>
      <c r="I55" s="67">
        <f t="shared" si="2"/>
        <v>0</v>
      </c>
      <c r="J55" s="67">
        <f t="shared" si="3"/>
        <v>0</v>
      </c>
      <c r="K55" s="67">
        <f t="shared" si="4"/>
        <v>0</v>
      </c>
      <c r="L55" s="67">
        <f t="shared" si="31"/>
        <v>0</v>
      </c>
      <c r="M55" s="67">
        <f t="shared" si="5"/>
        <v>0</v>
      </c>
      <c r="N55" s="67">
        <f t="shared" si="6"/>
        <v>0</v>
      </c>
      <c r="O55" s="67">
        <f t="shared" si="7"/>
        <v>0</v>
      </c>
      <c r="P55" s="67">
        <f t="shared" si="8"/>
        <v>0</v>
      </c>
      <c r="Q55" s="67">
        <f t="shared" si="9"/>
        <v>0</v>
      </c>
      <c r="R55" s="67">
        <f t="shared" si="10"/>
        <v>0</v>
      </c>
      <c r="S55" s="67">
        <f t="shared" si="11"/>
        <v>0</v>
      </c>
      <c r="T55" s="67">
        <f t="shared" si="12"/>
        <v>0</v>
      </c>
      <c r="U55" s="67">
        <f t="shared" si="13"/>
        <v>0</v>
      </c>
      <c r="V55" s="67">
        <f t="shared" si="14"/>
        <v>0</v>
      </c>
      <c r="W55" s="67">
        <f t="shared" si="15"/>
        <v>0</v>
      </c>
      <c r="X55" s="67">
        <f t="shared" si="16"/>
        <v>0</v>
      </c>
      <c r="Y55" s="67">
        <f t="shared" si="17"/>
        <v>0</v>
      </c>
      <c r="Z55" s="67">
        <f t="shared" si="18"/>
        <v>0</v>
      </c>
      <c r="AA55" s="67">
        <f t="shared" si="19"/>
        <v>0</v>
      </c>
      <c r="AB55" s="67">
        <f t="shared" si="20"/>
        <v>0</v>
      </c>
      <c r="AC55" s="67">
        <f t="shared" si="21"/>
        <v>0</v>
      </c>
      <c r="AD55" s="67">
        <f t="shared" si="22"/>
        <v>0</v>
      </c>
      <c r="AE55" s="67">
        <f t="shared" si="23"/>
        <v>0</v>
      </c>
      <c r="AF55" s="67">
        <f t="shared" si="24"/>
        <v>0</v>
      </c>
      <c r="AG55" s="67">
        <f t="shared" si="25"/>
        <v>0</v>
      </c>
    </row>
    <row r="56" spans="1:33" x14ac:dyDescent="0.25">
      <c r="A56" s="66">
        <v>34</v>
      </c>
      <c r="B56" s="101">
        <f t="shared" si="26"/>
        <v>0</v>
      </c>
      <c r="C56" s="67">
        <f t="shared" si="27"/>
        <v>0</v>
      </c>
      <c r="D56" s="67">
        <f t="shared" si="28"/>
        <v>0</v>
      </c>
      <c r="E56" s="67">
        <f t="shared" si="0"/>
        <v>0</v>
      </c>
      <c r="F56" s="67">
        <f t="shared" si="29"/>
        <v>0</v>
      </c>
      <c r="G56" s="67">
        <f t="shared" si="1"/>
        <v>0</v>
      </c>
      <c r="H56" s="67">
        <f t="shared" si="30"/>
        <v>0</v>
      </c>
      <c r="I56" s="67">
        <f t="shared" si="2"/>
        <v>0</v>
      </c>
      <c r="J56" s="67">
        <f t="shared" si="3"/>
        <v>0</v>
      </c>
      <c r="K56" s="67">
        <f t="shared" si="4"/>
        <v>0</v>
      </c>
      <c r="L56" s="67">
        <f t="shared" si="31"/>
        <v>0</v>
      </c>
      <c r="M56" s="67">
        <f t="shared" si="5"/>
        <v>0</v>
      </c>
      <c r="N56" s="67">
        <f t="shared" si="6"/>
        <v>0</v>
      </c>
      <c r="O56" s="67">
        <f t="shared" si="7"/>
        <v>0</v>
      </c>
      <c r="P56" s="67">
        <f t="shared" si="8"/>
        <v>0</v>
      </c>
      <c r="Q56" s="67">
        <f t="shared" si="9"/>
        <v>0</v>
      </c>
      <c r="R56" s="67">
        <f t="shared" si="10"/>
        <v>0</v>
      </c>
      <c r="S56" s="67">
        <f t="shared" si="11"/>
        <v>0</v>
      </c>
      <c r="T56" s="67">
        <f t="shared" si="12"/>
        <v>0</v>
      </c>
      <c r="U56" s="67">
        <f t="shared" si="13"/>
        <v>0</v>
      </c>
      <c r="V56" s="67">
        <f t="shared" si="14"/>
        <v>0</v>
      </c>
      <c r="W56" s="67">
        <f t="shared" si="15"/>
        <v>0</v>
      </c>
      <c r="X56" s="67">
        <f t="shared" si="16"/>
        <v>0</v>
      </c>
      <c r="Y56" s="67">
        <f t="shared" si="17"/>
        <v>0</v>
      </c>
      <c r="Z56" s="67">
        <f t="shared" si="18"/>
        <v>0</v>
      </c>
      <c r="AA56" s="67">
        <f t="shared" si="19"/>
        <v>0</v>
      </c>
      <c r="AB56" s="67">
        <f t="shared" si="20"/>
        <v>0</v>
      </c>
      <c r="AC56" s="67">
        <f t="shared" si="21"/>
        <v>0</v>
      </c>
      <c r="AD56" s="67">
        <f t="shared" si="22"/>
        <v>0</v>
      </c>
      <c r="AE56" s="67">
        <f t="shared" si="23"/>
        <v>0</v>
      </c>
      <c r="AF56" s="67">
        <f t="shared" si="24"/>
        <v>0</v>
      </c>
      <c r="AG56" s="67">
        <f t="shared" si="25"/>
        <v>0</v>
      </c>
    </row>
    <row r="57" spans="1:33" x14ac:dyDescent="0.25">
      <c r="A57" s="66">
        <v>35</v>
      </c>
      <c r="B57" s="101">
        <f t="shared" si="26"/>
        <v>0</v>
      </c>
      <c r="C57" s="67">
        <f t="shared" si="27"/>
        <v>0</v>
      </c>
      <c r="D57" s="67">
        <f t="shared" si="28"/>
        <v>0</v>
      </c>
      <c r="E57" s="67">
        <f t="shared" si="0"/>
        <v>0</v>
      </c>
      <c r="F57" s="67">
        <f t="shared" si="29"/>
        <v>0</v>
      </c>
      <c r="G57" s="67">
        <f t="shared" si="1"/>
        <v>0</v>
      </c>
      <c r="H57" s="67">
        <f t="shared" si="30"/>
        <v>0</v>
      </c>
      <c r="I57" s="67">
        <f t="shared" si="2"/>
        <v>0</v>
      </c>
      <c r="J57" s="67">
        <f t="shared" si="3"/>
        <v>0</v>
      </c>
      <c r="K57" s="67">
        <f t="shared" si="4"/>
        <v>0</v>
      </c>
      <c r="L57" s="67">
        <f t="shared" si="31"/>
        <v>0</v>
      </c>
      <c r="M57" s="67">
        <f t="shared" si="5"/>
        <v>0</v>
      </c>
      <c r="N57" s="67">
        <f t="shared" si="6"/>
        <v>0</v>
      </c>
      <c r="O57" s="67">
        <f t="shared" si="7"/>
        <v>0</v>
      </c>
      <c r="P57" s="67">
        <f t="shared" si="8"/>
        <v>0</v>
      </c>
      <c r="Q57" s="67">
        <f t="shared" si="9"/>
        <v>0</v>
      </c>
      <c r="R57" s="67">
        <f t="shared" si="10"/>
        <v>0</v>
      </c>
      <c r="S57" s="67">
        <f t="shared" si="11"/>
        <v>0</v>
      </c>
      <c r="T57" s="67">
        <f t="shared" si="12"/>
        <v>0</v>
      </c>
      <c r="U57" s="67">
        <f t="shared" si="13"/>
        <v>0</v>
      </c>
      <c r="V57" s="67">
        <f t="shared" si="14"/>
        <v>0</v>
      </c>
      <c r="W57" s="67">
        <f t="shared" si="15"/>
        <v>0</v>
      </c>
      <c r="X57" s="67">
        <f t="shared" si="16"/>
        <v>0</v>
      </c>
      <c r="Y57" s="67">
        <f t="shared" si="17"/>
        <v>0</v>
      </c>
      <c r="Z57" s="67">
        <f t="shared" si="18"/>
        <v>0</v>
      </c>
      <c r="AA57" s="67">
        <f t="shared" si="19"/>
        <v>0</v>
      </c>
      <c r="AB57" s="67">
        <f t="shared" si="20"/>
        <v>0</v>
      </c>
      <c r="AC57" s="67">
        <f t="shared" si="21"/>
        <v>0</v>
      </c>
      <c r="AD57" s="67">
        <f t="shared" si="22"/>
        <v>0</v>
      </c>
      <c r="AE57" s="67">
        <f t="shared" si="23"/>
        <v>0</v>
      </c>
      <c r="AF57" s="67">
        <f t="shared" si="24"/>
        <v>0</v>
      </c>
      <c r="AG57" s="67">
        <f t="shared" si="25"/>
        <v>0</v>
      </c>
    </row>
    <row r="58" spans="1:33" x14ac:dyDescent="0.25">
      <c r="A58" s="66">
        <v>36</v>
      </c>
      <c r="B58" s="101">
        <f t="shared" si="26"/>
        <v>0</v>
      </c>
      <c r="C58" s="67">
        <f t="shared" si="27"/>
        <v>0</v>
      </c>
      <c r="D58" s="67">
        <f t="shared" si="28"/>
        <v>0</v>
      </c>
      <c r="E58" s="67">
        <f t="shared" si="0"/>
        <v>0</v>
      </c>
      <c r="F58" s="67">
        <f t="shared" si="29"/>
        <v>0</v>
      </c>
      <c r="G58" s="67">
        <f t="shared" si="1"/>
        <v>0</v>
      </c>
      <c r="H58" s="67">
        <f t="shared" si="30"/>
        <v>0</v>
      </c>
      <c r="I58" s="67">
        <f t="shared" si="2"/>
        <v>0</v>
      </c>
      <c r="J58" s="67">
        <f t="shared" si="3"/>
        <v>0</v>
      </c>
      <c r="K58" s="67">
        <f t="shared" si="4"/>
        <v>0</v>
      </c>
      <c r="L58" s="67">
        <f t="shared" si="31"/>
        <v>0</v>
      </c>
      <c r="M58" s="67">
        <f t="shared" si="5"/>
        <v>0</v>
      </c>
      <c r="N58" s="67">
        <f t="shared" si="6"/>
        <v>0</v>
      </c>
      <c r="O58" s="67">
        <f t="shared" si="7"/>
        <v>0</v>
      </c>
      <c r="P58" s="67">
        <f t="shared" si="8"/>
        <v>0</v>
      </c>
      <c r="Q58" s="67">
        <f t="shared" si="9"/>
        <v>0</v>
      </c>
      <c r="R58" s="67">
        <f t="shared" si="10"/>
        <v>0</v>
      </c>
      <c r="S58" s="67">
        <f t="shared" si="11"/>
        <v>0</v>
      </c>
      <c r="T58" s="67">
        <f t="shared" si="12"/>
        <v>0</v>
      </c>
      <c r="U58" s="67">
        <f t="shared" si="13"/>
        <v>0</v>
      </c>
      <c r="V58" s="67">
        <f t="shared" si="14"/>
        <v>0</v>
      </c>
      <c r="W58" s="67">
        <f t="shared" si="15"/>
        <v>0</v>
      </c>
      <c r="X58" s="67">
        <f t="shared" si="16"/>
        <v>0</v>
      </c>
      <c r="Y58" s="67">
        <f t="shared" si="17"/>
        <v>0</v>
      </c>
      <c r="Z58" s="67">
        <f t="shared" si="18"/>
        <v>0</v>
      </c>
      <c r="AA58" s="67">
        <f t="shared" si="19"/>
        <v>0</v>
      </c>
      <c r="AB58" s="67">
        <f t="shared" si="20"/>
        <v>0</v>
      </c>
      <c r="AC58" s="67">
        <f t="shared" si="21"/>
        <v>0</v>
      </c>
      <c r="AD58" s="67">
        <f t="shared" si="22"/>
        <v>0</v>
      </c>
      <c r="AE58" s="67">
        <f t="shared" si="23"/>
        <v>0</v>
      </c>
      <c r="AF58" s="67">
        <f t="shared" si="24"/>
        <v>0</v>
      </c>
      <c r="AG58" s="67">
        <f t="shared" si="25"/>
        <v>0</v>
      </c>
    </row>
    <row r="59" spans="1:33" x14ac:dyDescent="0.25">
      <c r="A59" s="66">
        <v>37</v>
      </c>
      <c r="B59" s="101">
        <f t="shared" si="26"/>
        <v>0</v>
      </c>
      <c r="C59" s="67">
        <f t="shared" si="27"/>
        <v>0</v>
      </c>
      <c r="D59" s="67">
        <f t="shared" si="28"/>
        <v>0</v>
      </c>
      <c r="E59" s="67">
        <f t="shared" si="0"/>
        <v>0</v>
      </c>
      <c r="F59" s="67">
        <f t="shared" si="29"/>
        <v>0</v>
      </c>
      <c r="G59" s="67">
        <f t="shared" si="1"/>
        <v>0</v>
      </c>
      <c r="H59" s="67">
        <f t="shared" si="30"/>
        <v>0</v>
      </c>
      <c r="I59" s="67">
        <f t="shared" si="2"/>
        <v>0</v>
      </c>
      <c r="J59" s="67">
        <f t="shared" si="3"/>
        <v>0</v>
      </c>
      <c r="K59" s="67">
        <f t="shared" si="4"/>
        <v>0</v>
      </c>
      <c r="L59" s="67">
        <f t="shared" si="31"/>
        <v>0</v>
      </c>
      <c r="M59" s="67">
        <f t="shared" si="5"/>
        <v>0</v>
      </c>
      <c r="N59" s="67">
        <f t="shared" si="6"/>
        <v>0</v>
      </c>
      <c r="O59" s="67">
        <f t="shared" si="7"/>
        <v>0</v>
      </c>
      <c r="P59" s="67">
        <f t="shared" si="8"/>
        <v>0</v>
      </c>
      <c r="Q59" s="67">
        <f t="shared" si="9"/>
        <v>0</v>
      </c>
      <c r="R59" s="67">
        <f t="shared" si="10"/>
        <v>0</v>
      </c>
      <c r="S59" s="67">
        <f t="shared" si="11"/>
        <v>0</v>
      </c>
      <c r="T59" s="67">
        <f t="shared" si="12"/>
        <v>0</v>
      </c>
      <c r="U59" s="67">
        <f t="shared" si="13"/>
        <v>0</v>
      </c>
      <c r="V59" s="67">
        <f t="shared" si="14"/>
        <v>0</v>
      </c>
      <c r="W59" s="67">
        <f t="shared" si="15"/>
        <v>0</v>
      </c>
      <c r="X59" s="67">
        <f t="shared" si="16"/>
        <v>0</v>
      </c>
      <c r="Y59" s="67">
        <f t="shared" si="17"/>
        <v>0</v>
      </c>
      <c r="Z59" s="67">
        <f t="shared" si="18"/>
        <v>0</v>
      </c>
      <c r="AA59" s="67">
        <f t="shared" si="19"/>
        <v>0</v>
      </c>
      <c r="AB59" s="67">
        <f t="shared" si="20"/>
        <v>0</v>
      </c>
      <c r="AC59" s="67">
        <f t="shared" si="21"/>
        <v>0</v>
      </c>
      <c r="AD59" s="67">
        <f t="shared" si="22"/>
        <v>0</v>
      </c>
      <c r="AE59" s="67">
        <f t="shared" si="23"/>
        <v>0</v>
      </c>
      <c r="AF59" s="67">
        <f t="shared" si="24"/>
        <v>0</v>
      </c>
      <c r="AG59" s="67">
        <f t="shared" si="25"/>
        <v>0</v>
      </c>
    </row>
    <row r="60" spans="1:33" x14ac:dyDescent="0.25">
      <c r="A60" s="66">
        <v>38</v>
      </c>
      <c r="B60" s="101">
        <f t="shared" si="26"/>
        <v>0</v>
      </c>
      <c r="C60" s="67">
        <f t="shared" si="27"/>
        <v>0</v>
      </c>
      <c r="D60" s="67">
        <f t="shared" si="28"/>
        <v>0</v>
      </c>
      <c r="E60" s="67">
        <f t="shared" si="0"/>
        <v>0</v>
      </c>
      <c r="F60" s="67">
        <f t="shared" si="29"/>
        <v>0</v>
      </c>
      <c r="G60" s="67">
        <f t="shared" si="1"/>
        <v>0</v>
      </c>
      <c r="H60" s="67">
        <f t="shared" si="30"/>
        <v>0</v>
      </c>
      <c r="I60" s="67">
        <f t="shared" si="2"/>
        <v>0</v>
      </c>
      <c r="J60" s="67">
        <f t="shared" si="3"/>
        <v>0</v>
      </c>
      <c r="K60" s="67">
        <f t="shared" si="4"/>
        <v>0</v>
      </c>
      <c r="L60" s="67">
        <f t="shared" si="31"/>
        <v>0</v>
      </c>
      <c r="M60" s="67">
        <f t="shared" si="5"/>
        <v>0</v>
      </c>
      <c r="N60" s="67">
        <f t="shared" si="6"/>
        <v>0</v>
      </c>
      <c r="O60" s="67">
        <f t="shared" si="7"/>
        <v>0</v>
      </c>
      <c r="P60" s="67">
        <f t="shared" si="8"/>
        <v>0</v>
      </c>
      <c r="Q60" s="67">
        <f t="shared" si="9"/>
        <v>0</v>
      </c>
      <c r="R60" s="67">
        <f t="shared" si="10"/>
        <v>0</v>
      </c>
      <c r="S60" s="67">
        <f t="shared" si="11"/>
        <v>0</v>
      </c>
      <c r="T60" s="67">
        <f t="shared" si="12"/>
        <v>0</v>
      </c>
      <c r="U60" s="67">
        <f t="shared" si="13"/>
        <v>0</v>
      </c>
      <c r="V60" s="67">
        <f t="shared" si="14"/>
        <v>0</v>
      </c>
      <c r="W60" s="67">
        <f t="shared" si="15"/>
        <v>0</v>
      </c>
      <c r="X60" s="67">
        <f t="shared" si="16"/>
        <v>0</v>
      </c>
      <c r="Y60" s="67">
        <f t="shared" si="17"/>
        <v>0</v>
      </c>
      <c r="Z60" s="67">
        <f t="shared" si="18"/>
        <v>0</v>
      </c>
      <c r="AA60" s="67">
        <f t="shared" si="19"/>
        <v>0</v>
      </c>
      <c r="AB60" s="67">
        <f t="shared" si="20"/>
        <v>0</v>
      </c>
      <c r="AC60" s="67">
        <f t="shared" si="21"/>
        <v>0</v>
      </c>
      <c r="AD60" s="67">
        <f t="shared" si="22"/>
        <v>0</v>
      </c>
      <c r="AE60" s="67">
        <f t="shared" si="23"/>
        <v>0</v>
      </c>
      <c r="AF60" s="67">
        <f t="shared" si="24"/>
        <v>0</v>
      </c>
      <c r="AG60" s="67">
        <f t="shared" si="25"/>
        <v>0</v>
      </c>
    </row>
    <row r="61" spans="1:33" x14ac:dyDescent="0.25">
      <c r="A61" s="66">
        <v>39</v>
      </c>
      <c r="B61" s="101">
        <f t="shared" si="26"/>
        <v>0</v>
      </c>
      <c r="C61" s="67">
        <f t="shared" si="27"/>
        <v>0</v>
      </c>
      <c r="D61" s="67">
        <f t="shared" si="28"/>
        <v>0</v>
      </c>
      <c r="E61" s="67">
        <f t="shared" si="0"/>
        <v>0</v>
      </c>
      <c r="F61" s="67">
        <f t="shared" si="29"/>
        <v>0</v>
      </c>
      <c r="G61" s="67">
        <f t="shared" si="1"/>
        <v>0</v>
      </c>
      <c r="H61" s="67">
        <f t="shared" si="30"/>
        <v>0</v>
      </c>
      <c r="I61" s="67">
        <f t="shared" si="2"/>
        <v>0</v>
      </c>
      <c r="J61" s="67">
        <f t="shared" si="3"/>
        <v>0</v>
      </c>
      <c r="K61" s="67">
        <f t="shared" si="4"/>
        <v>0</v>
      </c>
      <c r="L61" s="67">
        <f t="shared" si="31"/>
        <v>0</v>
      </c>
      <c r="M61" s="67">
        <f t="shared" si="5"/>
        <v>0</v>
      </c>
      <c r="N61" s="67">
        <f t="shared" si="6"/>
        <v>0</v>
      </c>
      <c r="O61" s="67">
        <f t="shared" si="7"/>
        <v>0</v>
      </c>
      <c r="P61" s="67">
        <f t="shared" si="8"/>
        <v>0</v>
      </c>
      <c r="Q61" s="67">
        <f t="shared" si="9"/>
        <v>0</v>
      </c>
      <c r="R61" s="67">
        <f t="shared" si="10"/>
        <v>0</v>
      </c>
      <c r="S61" s="67">
        <f t="shared" si="11"/>
        <v>0</v>
      </c>
      <c r="T61" s="67">
        <f t="shared" si="12"/>
        <v>0</v>
      </c>
      <c r="U61" s="67">
        <f t="shared" si="13"/>
        <v>0</v>
      </c>
      <c r="V61" s="67">
        <f t="shared" si="14"/>
        <v>0</v>
      </c>
      <c r="W61" s="67">
        <f t="shared" si="15"/>
        <v>0</v>
      </c>
      <c r="X61" s="67">
        <f t="shared" si="16"/>
        <v>0</v>
      </c>
      <c r="Y61" s="67">
        <f t="shared" si="17"/>
        <v>0</v>
      </c>
      <c r="Z61" s="67">
        <f t="shared" si="18"/>
        <v>0</v>
      </c>
      <c r="AA61" s="67">
        <f t="shared" si="19"/>
        <v>0</v>
      </c>
      <c r="AB61" s="67">
        <f t="shared" si="20"/>
        <v>0</v>
      </c>
      <c r="AC61" s="67">
        <f t="shared" si="21"/>
        <v>0</v>
      </c>
      <c r="AD61" s="67">
        <f t="shared" si="22"/>
        <v>0</v>
      </c>
      <c r="AE61" s="67">
        <f t="shared" si="23"/>
        <v>0</v>
      </c>
      <c r="AF61" s="67">
        <f t="shared" si="24"/>
        <v>0</v>
      </c>
      <c r="AG61" s="67">
        <f t="shared" si="25"/>
        <v>0</v>
      </c>
    </row>
    <row r="62" spans="1:33" x14ac:dyDescent="0.25">
      <c r="A62" s="66">
        <v>40</v>
      </c>
      <c r="B62" s="101">
        <f t="shared" si="26"/>
        <v>0</v>
      </c>
      <c r="C62" s="67">
        <f t="shared" si="27"/>
        <v>0</v>
      </c>
      <c r="D62" s="67">
        <f t="shared" si="28"/>
        <v>0</v>
      </c>
      <c r="E62" s="67">
        <f t="shared" si="0"/>
        <v>0</v>
      </c>
      <c r="F62" s="67">
        <f t="shared" si="29"/>
        <v>0</v>
      </c>
      <c r="G62" s="67">
        <f t="shared" si="1"/>
        <v>0</v>
      </c>
      <c r="H62" s="67">
        <f t="shared" si="30"/>
        <v>0</v>
      </c>
      <c r="I62" s="67">
        <f t="shared" si="2"/>
        <v>0</v>
      </c>
      <c r="J62" s="67">
        <f t="shared" si="3"/>
        <v>0</v>
      </c>
      <c r="K62" s="67">
        <f t="shared" si="4"/>
        <v>0</v>
      </c>
      <c r="L62" s="67">
        <f t="shared" si="31"/>
        <v>0</v>
      </c>
      <c r="M62" s="67">
        <f t="shared" si="5"/>
        <v>0</v>
      </c>
      <c r="N62" s="67">
        <f t="shared" si="6"/>
        <v>0</v>
      </c>
      <c r="O62" s="67">
        <f t="shared" si="7"/>
        <v>0</v>
      </c>
      <c r="P62" s="67">
        <f t="shared" si="8"/>
        <v>0</v>
      </c>
      <c r="Q62" s="67">
        <f t="shared" si="9"/>
        <v>0</v>
      </c>
      <c r="R62" s="67">
        <f t="shared" si="10"/>
        <v>0</v>
      </c>
      <c r="S62" s="67">
        <f t="shared" si="11"/>
        <v>0</v>
      </c>
      <c r="T62" s="67">
        <f t="shared" si="12"/>
        <v>0</v>
      </c>
      <c r="U62" s="67">
        <f t="shared" si="13"/>
        <v>0</v>
      </c>
      <c r="V62" s="67">
        <f t="shared" si="14"/>
        <v>0</v>
      </c>
      <c r="W62" s="67">
        <f t="shared" si="15"/>
        <v>0</v>
      </c>
      <c r="X62" s="67">
        <f t="shared" si="16"/>
        <v>0</v>
      </c>
      <c r="Y62" s="67">
        <f t="shared" si="17"/>
        <v>0</v>
      </c>
      <c r="Z62" s="67">
        <f t="shared" si="18"/>
        <v>0</v>
      </c>
      <c r="AA62" s="67">
        <f t="shared" si="19"/>
        <v>0</v>
      </c>
      <c r="AB62" s="67">
        <f t="shared" si="20"/>
        <v>0</v>
      </c>
      <c r="AC62" s="67">
        <f t="shared" si="21"/>
        <v>0</v>
      </c>
      <c r="AD62" s="67">
        <f t="shared" si="22"/>
        <v>0</v>
      </c>
      <c r="AE62" s="67">
        <f t="shared" si="23"/>
        <v>0</v>
      </c>
      <c r="AF62" s="67">
        <f t="shared" si="24"/>
        <v>0</v>
      </c>
      <c r="AG62" s="67">
        <f t="shared" si="25"/>
        <v>0</v>
      </c>
    </row>
    <row r="63" spans="1:33" x14ac:dyDescent="0.25">
      <c r="A63" s="66">
        <v>41</v>
      </c>
      <c r="B63" s="101">
        <f t="shared" si="26"/>
        <v>0</v>
      </c>
      <c r="C63" s="67">
        <f t="shared" si="27"/>
        <v>0</v>
      </c>
      <c r="D63" s="67">
        <f t="shared" si="28"/>
        <v>0</v>
      </c>
      <c r="E63" s="67">
        <f t="shared" si="0"/>
        <v>0</v>
      </c>
      <c r="F63" s="67">
        <f t="shared" si="29"/>
        <v>0</v>
      </c>
      <c r="G63" s="67">
        <f t="shared" si="1"/>
        <v>0</v>
      </c>
      <c r="H63" s="67">
        <f t="shared" si="30"/>
        <v>0</v>
      </c>
      <c r="I63" s="67">
        <f t="shared" si="2"/>
        <v>0</v>
      </c>
      <c r="J63" s="67">
        <f t="shared" si="3"/>
        <v>0</v>
      </c>
      <c r="K63" s="67">
        <f t="shared" si="4"/>
        <v>0</v>
      </c>
      <c r="L63" s="67">
        <f t="shared" si="31"/>
        <v>0</v>
      </c>
      <c r="M63" s="67">
        <f t="shared" si="5"/>
        <v>0</v>
      </c>
      <c r="N63" s="67">
        <f t="shared" si="6"/>
        <v>0</v>
      </c>
      <c r="O63" s="67">
        <f t="shared" si="7"/>
        <v>0</v>
      </c>
      <c r="P63" s="67">
        <f t="shared" si="8"/>
        <v>0</v>
      </c>
      <c r="Q63" s="67">
        <f t="shared" si="9"/>
        <v>0</v>
      </c>
      <c r="R63" s="67">
        <f t="shared" si="10"/>
        <v>0</v>
      </c>
      <c r="S63" s="67">
        <f t="shared" si="11"/>
        <v>0</v>
      </c>
      <c r="T63" s="67">
        <f t="shared" si="12"/>
        <v>0</v>
      </c>
      <c r="U63" s="67">
        <f t="shared" si="13"/>
        <v>0</v>
      </c>
      <c r="V63" s="67">
        <f t="shared" si="14"/>
        <v>0</v>
      </c>
      <c r="W63" s="67">
        <f t="shared" si="15"/>
        <v>0</v>
      </c>
      <c r="X63" s="67">
        <f t="shared" si="16"/>
        <v>0</v>
      </c>
      <c r="Y63" s="67">
        <f t="shared" si="17"/>
        <v>0</v>
      </c>
      <c r="Z63" s="67">
        <f t="shared" si="18"/>
        <v>0</v>
      </c>
      <c r="AA63" s="67">
        <f t="shared" si="19"/>
        <v>0</v>
      </c>
      <c r="AB63" s="67">
        <f t="shared" si="20"/>
        <v>0</v>
      </c>
      <c r="AC63" s="67">
        <f t="shared" si="21"/>
        <v>0</v>
      </c>
      <c r="AD63" s="67">
        <f t="shared" si="22"/>
        <v>0</v>
      </c>
      <c r="AE63" s="67">
        <f t="shared" si="23"/>
        <v>0</v>
      </c>
      <c r="AF63" s="67">
        <f t="shared" si="24"/>
        <v>0</v>
      </c>
      <c r="AG63" s="67">
        <f t="shared" si="25"/>
        <v>0</v>
      </c>
    </row>
    <row r="64" spans="1:33" x14ac:dyDescent="0.25">
      <c r="A64" s="66">
        <v>42</v>
      </c>
      <c r="B64" s="101">
        <f t="shared" si="26"/>
        <v>0</v>
      </c>
      <c r="C64" s="67">
        <f t="shared" si="27"/>
        <v>0</v>
      </c>
      <c r="D64" s="67">
        <f t="shared" si="28"/>
        <v>0</v>
      </c>
      <c r="E64" s="67">
        <f t="shared" si="0"/>
        <v>0</v>
      </c>
      <c r="F64" s="67">
        <f t="shared" si="29"/>
        <v>0</v>
      </c>
      <c r="G64" s="67">
        <f t="shared" si="1"/>
        <v>0</v>
      </c>
      <c r="H64" s="67">
        <f t="shared" si="30"/>
        <v>0</v>
      </c>
      <c r="I64" s="67">
        <f t="shared" si="2"/>
        <v>0</v>
      </c>
      <c r="J64" s="67">
        <f t="shared" si="3"/>
        <v>0</v>
      </c>
      <c r="K64" s="67">
        <f t="shared" si="4"/>
        <v>0</v>
      </c>
      <c r="L64" s="67">
        <f t="shared" si="31"/>
        <v>0</v>
      </c>
      <c r="M64" s="67">
        <f t="shared" si="5"/>
        <v>0</v>
      </c>
      <c r="N64" s="67">
        <f t="shared" si="6"/>
        <v>0</v>
      </c>
      <c r="O64" s="67">
        <f t="shared" si="7"/>
        <v>0</v>
      </c>
      <c r="P64" s="67">
        <f t="shared" si="8"/>
        <v>0</v>
      </c>
      <c r="Q64" s="67">
        <f t="shared" si="9"/>
        <v>0</v>
      </c>
      <c r="R64" s="67">
        <f t="shared" si="10"/>
        <v>0</v>
      </c>
      <c r="S64" s="67">
        <f t="shared" si="11"/>
        <v>0</v>
      </c>
      <c r="T64" s="67">
        <f t="shared" si="12"/>
        <v>0</v>
      </c>
      <c r="U64" s="67">
        <f t="shared" si="13"/>
        <v>0</v>
      </c>
      <c r="V64" s="67">
        <f t="shared" si="14"/>
        <v>0</v>
      </c>
      <c r="W64" s="67">
        <f t="shared" si="15"/>
        <v>0</v>
      </c>
      <c r="X64" s="67">
        <f t="shared" si="16"/>
        <v>0</v>
      </c>
      <c r="Y64" s="67">
        <f t="shared" si="17"/>
        <v>0</v>
      </c>
      <c r="Z64" s="67">
        <f t="shared" si="18"/>
        <v>0</v>
      </c>
      <c r="AA64" s="67">
        <f t="shared" si="19"/>
        <v>0</v>
      </c>
      <c r="AB64" s="67">
        <f t="shared" si="20"/>
        <v>0</v>
      </c>
      <c r="AC64" s="67">
        <f t="shared" si="21"/>
        <v>0</v>
      </c>
      <c r="AD64" s="67">
        <f t="shared" si="22"/>
        <v>0</v>
      </c>
      <c r="AE64" s="67">
        <f t="shared" si="23"/>
        <v>0</v>
      </c>
      <c r="AF64" s="67">
        <f t="shared" si="24"/>
        <v>0</v>
      </c>
      <c r="AG64" s="67">
        <f t="shared" si="25"/>
        <v>0</v>
      </c>
    </row>
    <row r="65" spans="1:33" x14ac:dyDescent="0.25">
      <c r="A65" s="66">
        <v>43</v>
      </c>
      <c r="B65" s="101">
        <f t="shared" si="26"/>
        <v>0</v>
      </c>
      <c r="C65" s="67">
        <f t="shared" si="27"/>
        <v>0</v>
      </c>
      <c r="D65" s="67">
        <f t="shared" si="28"/>
        <v>0</v>
      </c>
      <c r="E65" s="67">
        <f t="shared" si="0"/>
        <v>0</v>
      </c>
      <c r="F65" s="67">
        <f t="shared" si="29"/>
        <v>0</v>
      </c>
      <c r="G65" s="67">
        <f t="shared" si="1"/>
        <v>0</v>
      </c>
      <c r="H65" s="67">
        <f t="shared" si="30"/>
        <v>0</v>
      </c>
      <c r="I65" s="67">
        <f t="shared" si="2"/>
        <v>0</v>
      </c>
      <c r="J65" s="67">
        <f t="shared" si="3"/>
        <v>0</v>
      </c>
      <c r="K65" s="67">
        <f t="shared" si="4"/>
        <v>0</v>
      </c>
      <c r="L65" s="67">
        <f t="shared" si="31"/>
        <v>0</v>
      </c>
      <c r="M65" s="67">
        <f t="shared" si="5"/>
        <v>0</v>
      </c>
      <c r="N65" s="67">
        <f t="shared" si="6"/>
        <v>0</v>
      </c>
      <c r="O65" s="67">
        <f t="shared" si="7"/>
        <v>0</v>
      </c>
      <c r="P65" s="67">
        <f t="shared" si="8"/>
        <v>0</v>
      </c>
      <c r="Q65" s="67">
        <f t="shared" si="9"/>
        <v>0</v>
      </c>
      <c r="R65" s="67">
        <f t="shared" si="10"/>
        <v>0</v>
      </c>
      <c r="S65" s="67">
        <f t="shared" si="11"/>
        <v>0</v>
      </c>
      <c r="T65" s="67">
        <f t="shared" si="12"/>
        <v>0</v>
      </c>
      <c r="U65" s="67">
        <f t="shared" si="13"/>
        <v>0</v>
      </c>
      <c r="V65" s="67">
        <f t="shared" si="14"/>
        <v>0</v>
      </c>
      <c r="W65" s="67">
        <f t="shared" si="15"/>
        <v>0</v>
      </c>
      <c r="X65" s="67">
        <f t="shared" si="16"/>
        <v>0</v>
      </c>
      <c r="Y65" s="67">
        <f t="shared" si="17"/>
        <v>0</v>
      </c>
      <c r="Z65" s="67">
        <f t="shared" si="18"/>
        <v>0</v>
      </c>
      <c r="AA65" s="67">
        <f t="shared" si="19"/>
        <v>0</v>
      </c>
      <c r="AB65" s="67">
        <f t="shared" si="20"/>
        <v>0</v>
      </c>
      <c r="AC65" s="67">
        <f t="shared" si="21"/>
        <v>0</v>
      </c>
      <c r="AD65" s="67">
        <f t="shared" si="22"/>
        <v>0</v>
      </c>
      <c r="AE65" s="67">
        <f t="shared" si="23"/>
        <v>0</v>
      </c>
      <c r="AF65" s="67">
        <f t="shared" si="24"/>
        <v>0</v>
      </c>
      <c r="AG65" s="67">
        <f t="shared" si="25"/>
        <v>0</v>
      </c>
    </row>
    <row r="66" spans="1:33" x14ac:dyDescent="0.25">
      <c r="A66" s="66">
        <v>44</v>
      </c>
      <c r="B66" s="101">
        <f t="shared" si="26"/>
        <v>0</v>
      </c>
      <c r="C66" s="67">
        <f t="shared" si="27"/>
        <v>0</v>
      </c>
      <c r="D66" s="67">
        <f t="shared" si="28"/>
        <v>0</v>
      </c>
      <c r="E66" s="67">
        <f t="shared" si="0"/>
        <v>0</v>
      </c>
      <c r="F66" s="67">
        <f t="shared" si="29"/>
        <v>0</v>
      </c>
      <c r="G66" s="67">
        <f t="shared" si="1"/>
        <v>0</v>
      </c>
      <c r="H66" s="67">
        <f t="shared" si="30"/>
        <v>0</v>
      </c>
      <c r="I66" s="67">
        <f t="shared" si="2"/>
        <v>0</v>
      </c>
      <c r="J66" s="67">
        <f t="shared" si="3"/>
        <v>0</v>
      </c>
      <c r="K66" s="67">
        <f t="shared" si="4"/>
        <v>0</v>
      </c>
      <c r="L66" s="67">
        <f t="shared" si="31"/>
        <v>0</v>
      </c>
      <c r="M66" s="67">
        <f t="shared" si="5"/>
        <v>0</v>
      </c>
      <c r="N66" s="67">
        <f t="shared" si="6"/>
        <v>0</v>
      </c>
      <c r="O66" s="67">
        <f t="shared" si="7"/>
        <v>0</v>
      </c>
      <c r="P66" s="67">
        <f t="shared" si="8"/>
        <v>0</v>
      </c>
      <c r="Q66" s="67">
        <f t="shared" si="9"/>
        <v>0</v>
      </c>
      <c r="R66" s="67">
        <f t="shared" si="10"/>
        <v>0</v>
      </c>
      <c r="S66" s="67">
        <f t="shared" si="11"/>
        <v>0</v>
      </c>
      <c r="T66" s="67">
        <f t="shared" si="12"/>
        <v>0</v>
      </c>
      <c r="U66" s="67">
        <f t="shared" si="13"/>
        <v>0</v>
      </c>
      <c r="V66" s="67">
        <f t="shared" si="14"/>
        <v>0</v>
      </c>
      <c r="W66" s="67">
        <f t="shared" si="15"/>
        <v>0</v>
      </c>
      <c r="X66" s="67">
        <f t="shared" si="16"/>
        <v>0</v>
      </c>
      <c r="Y66" s="67">
        <f t="shared" si="17"/>
        <v>0</v>
      </c>
      <c r="Z66" s="67">
        <f t="shared" si="18"/>
        <v>0</v>
      </c>
      <c r="AA66" s="67">
        <f t="shared" si="19"/>
        <v>0</v>
      </c>
      <c r="AB66" s="67">
        <f t="shared" si="20"/>
        <v>0</v>
      </c>
      <c r="AC66" s="67">
        <f t="shared" si="21"/>
        <v>0</v>
      </c>
      <c r="AD66" s="67">
        <f t="shared" si="22"/>
        <v>0</v>
      </c>
      <c r="AE66" s="67">
        <f t="shared" si="23"/>
        <v>0</v>
      </c>
      <c r="AF66" s="67">
        <f t="shared" si="24"/>
        <v>0</v>
      </c>
      <c r="AG66" s="67">
        <f t="shared" si="25"/>
        <v>0</v>
      </c>
    </row>
    <row r="67" spans="1:33" x14ac:dyDescent="0.25">
      <c r="A67" s="66">
        <v>45</v>
      </c>
      <c r="B67" s="101">
        <f t="shared" si="26"/>
        <v>0</v>
      </c>
      <c r="C67" s="67">
        <f t="shared" si="27"/>
        <v>0</v>
      </c>
      <c r="D67" s="67">
        <f t="shared" si="28"/>
        <v>0</v>
      </c>
      <c r="E67" s="67">
        <f t="shared" si="0"/>
        <v>0</v>
      </c>
      <c r="F67" s="67">
        <f t="shared" si="29"/>
        <v>0</v>
      </c>
      <c r="G67" s="67">
        <f t="shared" si="1"/>
        <v>0</v>
      </c>
      <c r="H67" s="67">
        <f t="shared" si="30"/>
        <v>0</v>
      </c>
      <c r="I67" s="67">
        <f t="shared" si="2"/>
        <v>0</v>
      </c>
      <c r="J67" s="67">
        <f t="shared" si="3"/>
        <v>0</v>
      </c>
      <c r="K67" s="67">
        <f t="shared" si="4"/>
        <v>0</v>
      </c>
      <c r="L67" s="67">
        <f t="shared" si="31"/>
        <v>0</v>
      </c>
      <c r="M67" s="67">
        <f t="shared" si="5"/>
        <v>0</v>
      </c>
      <c r="N67" s="67">
        <f t="shared" si="6"/>
        <v>0</v>
      </c>
      <c r="O67" s="67">
        <f t="shared" si="7"/>
        <v>0</v>
      </c>
      <c r="P67" s="67">
        <f t="shared" si="8"/>
        <v>0</v>
      </c>
      <c r="Q67" s="67">
        <f t="shared" si="9"/>
        <v>0</v>
      </c>
      <c r="R67" s="67">
        <f t="shared" si="10"/>
        <v>0</v>
      </c>
      <c r="S67" s="67">
        <f t="shared" si="11"/>
        <v>0</v>
      </c>
      <c r="T67" s="67">
        <f t="shared" si="12"/>
        <v>0</v>
      </c>
      <c r="U67" s="67">
        <f t="shared" si="13"/>
        <v>0</v>
      </c>
      <c r="V67" s="67">
        <f t="shared" si="14"/>
        <v>0</v>
      </c>
      <c r="W67" s="67">
        <f t="shared" si="15"/>
        <v>0</v>
      </c>
      <c r="X67" s="67">
        <f t="shared" si="16"/>
        <v>0</v>
      </c>
      <c r="Y67" s="67">
        <f t="shared" si="17"/>
        <v>0</v>
      </c>
      <c r="Z67" s="67">
        <f t="shared" si="18"/>
        <v>0</v>
      </c>
      <c r="AA67" s="67">
        <f t="shared" si="19"/>
        <v>0</v>
      </c>
      <c r="AB67" s="67">
        <f t="shared" si="20"/>
        <v>0</v>
      </c>
      <c r="AC67" s="67">
        <f t="shared" si="21"/>
        <v>0</v>
      </c>
      <c r="AD67" s="67">
        <f t="shared" si="22"/>
        <v>0</v>
      </c>
      <c r="AE67" s="67">
        <f t="shared" si="23"/>
        <v>0</v>
      </c>
      <c r="AF67" s="67">
        <f t="shared" si="24"/>
        <v>0</v>
      </c>
      <c r="AG67" s="67">
        <f t="shared" si="25"/>
        <v>0</v>
      </c>
    </row>
    <row r="68" spans="1:33" x14ac:dyDescent="0.25">
      <c r="A68" s="66">
        <v>46</v>
      </c>
      <c r="B68" s="101">
        <f t="shared" si="26"/>
        <v>0</v>
      </c>
      <c r="C68" s="67">
        <f t="shared" si="27"/>
        <v>0</v>
      </c>
      <c r="D68" s="67">
        <f t="shared" si="28"/>
        <v>0</v>
      </c>
      <c r="E68" s="67">
        <f t="shared" si="0"/>
        <v>0</v>
      </c>
      <c r="F68" s="67">
        <f t="shared" si="29"/>
        <v>0</v>
      </c>
      <c r="G68" s="67">
        <f t="shared" si="1"/>
        <v>0</v>
      </c>
      <c r="H68" s="67">
        <f t="shared" si="30"/>
        <v>0</v>
      </c>
      <c r="I68" s="67">
        <f t="shared" si="2"/>
        <v>0</v>
      </c>
      <c r="J68" s="67">
        <f t="shared" si="3"/>
        <v>0</v>
      </c>
      <c r="K68" s="67">
        <f t="shared" si="4"/>
        <v>0</v>
      </c>
      <c r="L68" s="67">
        <f t="shared" si="31"/>
        <v>0</v>
      </c>
      <c r="M68" s="67">
        <f t="shared" si="5"/>
        <v>0</v>
      </c>
      <c r="N68" s="67">
        <f t="shared" si="6"/>
        <v>0</v>
      </c>
      <c r="O68" s="67">
        <f t="shared" si="7"/>
        <v>0</v>
      </c>
      <c r="P68" s="67">
        <f t="shared" si="8"/>
        <v>0</v>
      </c>
      <c r="Q68" s="67">
        <f t="shared" si="9"/>
        <v>0</v>
      </c>
      <c r="R68" s="67">
        <f t="shared" si="10"/>
        <v>0</v>
      </c>
      <c r="S68" s="67">
        <f t="shared" si="11"/>
        <v>0</v>
      </c>
      <c r="T68" s="67">
        <f t="shared" si="12"/>
        <v>0</v>
      </c>
      <c r="U68" s="67">
        <f t="shared" si="13"/>
        <v>0</v>
      </c>
      <c r="V68" s="67">
        <f t="shared" si="14"/>
        <v>0</v>
      </c>
      <c r="W68" s="67">
        <f t="shared" si="15"/>
        <v>0</v>
      </c>
      <c r="X68" s="67">
        <f t="shared" si="16"/>
        <v>0</v>
      </c>
      <c r="Y68" s="67">
        <f t="shared" si="17"/>
        <v>0</v>
      </c>
      <c r="Z68" s="67">
        <f t="shared" si="18"/>
        <v>0</v>
      </c>
      <c r="AA68" s="67">
        <f t="shared" si="19"/>
        <v>0</v>
      </c>
      <c r="AB68" s="67">
        <f t="shared" si="20"/>
        <v>0</v>
      </c>
      <c r="AC68" s="67">
        <f t="shared" si="21"/>
        <v>0</v>
      </c>
      <c r="AD68" s="67">
        <f t="shared" si="22"/>
        <v>0</v>
      </c>
      <c r="AE68" s="67">
        <f t="shared" si="23"/>
        <v>0</v>
      </c>
      <c r="AF68" s="67">
        <f t="shared" si="24"/>
        <v>0</v>
      </c>
      <c r="AG68" s="67">
        <f t="shared" si="25"/>
        <v>0</v>
      </c>
    </row>
    <row r="69" spans="1:33" x14ac:dyDescent="0.25">
      <c r="A69" s="66">
        <v>47</v>
      </c>
      <c r="B69" s="101">
        <f t="shared" si="26"/>
        <v>0</v>
      </c>
      <c r="C69" s="67">
        <f t="shared" si="27"/>
        <v>0</v>
      </c>
      <c r="D69" s="67">
        <f t="shared" si="28"/>
        <v>0</v>
      </c>
      <c r="E69" s="67">
        <f t="shared" si="0"/>
        <v>0</v>
      </c>
      <c r="F69" s="67">
        <f t="shared" si="29"/>
        <v>0</v>
      </c>
      <c r="G69" s="67">
        <f t="shared" si="1"/>
        <v>0</v>
      </c>
      <c r="H69" s="67">
        <f t="shared" si="30"/>
        <v>0</v>
      </c>
      <c r="I69" s="67">
        <f t="shared" si="2"/>
        <v>0</v>
      </c>
      <c r="J69" s="67">
        <f t="shared" si="3"/>
        <v>0</v>
      </c>
      <c r="K69" s="67">
        <f t="shared" si="4"/>
        <v>0</v>
      </c>
      <c r="L69" s="67">
        <f t="shared" si="31"/>
        <v>0</v>
      </c>
      <c r="M69" s="67">
        <f t="shared" si="5"/>
        <v>0</v>
      </c>
      <c r="N69" s="67">
        <f t="shared" si="6"/>
        <v>0</v>
      </c>
      <c r="O69" s="67">
        <f t="shared" si="7"/>
        <v>0</v>
      </c>
      <c r="P69" s="67">
        <f t="shared" si="8"/>
        <v>0</v>
      </c>
      <c r="Q69" s="67">
        <f t="shared" si="9"/>
        <v>0</v>
      </c>
      <c r="R69" s="67">
        <f t="shared" si="10"/>
        <v>0</v>
      </c>
      <c r="S69" s="67">
        <f t="shared" si="11"/>
        <v>0</v>
      </c>
      <c r="T69" s="67">
        <f t="shared" si="12"/>
        <v>0</v>
      </c>
      <c r="U69" s="67">
        <f t="shared" si="13"/>
        <v>0</v>
      </c>
      <c r="V69" s="67">
        <f t="shared" si="14"/>
        <v>0</v>
      </c>
      <c r="W69" s="67">
        <f t="shared" si="15"/>
        <v>0</v>
      </c>
      <c r="X69" s="67">
        <f t="shared" si="16"/>
        <v>0</v>
      </c>
      <c r="Y69" s="67">
        <f t="shared" si="17"/>
        <v>0</v>
      </c>
      <c r="Z69" s="67">
        <f t="shared" si="18"/>
        <v>0</v>
      </c>
      <c r="AA69" s="67">
        <f t="shared" si="19"/>
        <v>0</v>
      </c>
      <c r="AB69" s="67">
        <f t="shared" si="20"/>
        <v>0</v>
      </c>
      <c r="AC69" s="67">
        <f t="shared" si="21"/>
        <v>0</v>
      </c>
      <c r="AD69" s="67">
        <f t="shared" si="22"/>
        <v>0</v>
      </c>
      <c r="AE69" s="67">
        <f t="shared" si="23"/>
        <v>0</v>
      </c>
      <c r="AF69" s="67">
        <f t="shared" si="24"/>
        <v>0</v>
      </c>
      <c r="AG69" s="67">
        <f t="shared" si="25"/>
        <v>0</v>
      </c>
    </row>
    <row r="70" spans="1:33" x14ac:dyDescent="0.25">
      <c r="A70" s="66">
        <v>48</v>
      </c>
      <c r="B70" s="101">
        <f t="shared" si="26"/>
        <v>0</v>
      </c>
      <c r="C70" s="67">
        <f t="shared" si="27"/>
        <v>0</v>
      </c>
      <c r="D70" s="67">
        <f t="shared" si="28"/>
        <v>0</v>
      </c>
      <c r="E70" s="67">
        <f t="shared" si="0"/>
        <v>0</v>
      </c>
      <c r="F70" s="67">
        <f t="shared" si="29"/>
        <v>0</v>
      </c>
      <c r="G70" s="67">
        <f t="shared" si="1"/>
        <v>0</v>
      </c>
      <c r="H70" s="67">
        <f t="shared" si="30"/>
        <v>0</v>
      </c>
      <c r="I70" s="67">
        <f t="shared" si="2"/>
        <v>0</v>
      </c>
      <c r="J70" s="67">
        <f t="shared" si="3"/>
        <v>0</v>
      </c>
      <c r="K70" s="67">
        <f t="shared" si="4"/>
        <v>0</v>
      </c>
      <c r="L70" s="67">
        <f t="shared" si="31"/>
        <v>0</v>
      </c>
      <c r="M70" s="67">
        <f t="shared" si="5"/>
        <v>0</v>
      </c>
      <c r="N70" s="67">
        <f t="shared" si="6"/>
        <v>0</v>
      </c>
      <c r="O70" s="67">
        <f t="shared" si="7"/>
        <v>0</v>
      </c>
      <c r="P70" s="67">
        <f t="shared" si="8"/>
        <v>0</v>
      </c>
      <c r="Q70" s="67">
        <f t="shared" si="9"/>
        <v>0</v>
      </c>
      <c r="R70" s="67">
        <f t="shared" si="10"/>
        <v>0</v>
      </c>
      <c r="S70" s="67">
        <f t="shared" si="11"/>
        <v>0</v>
      </c>
      <c r="T70" s="67">
        <f t="shared" si="12"/>
        <v>0</v>
      </c>
      <c r="U70" s="67">
        <f t="shared" si="13"/>
        <v>0</v>
      </c>
      <c r="V70" s="67">
        <f t="shared" si="14"/>
        <v>0</v>
      </c>
      <c r="W70" s="67">
        <f t="shared" si="15"/>
        <v>0</v>
      </c>
      <c r="X70" s="67">
        <f t="shared" si="16"/>
        <v>0</v>
      </c>
      <c r="Y70" s="67">
        <f t="shared" si="17"/>
        <v>0</v>
      </c>
      <c r="Z70" s="67">
        <f t="shared" si="18"/>
        <v>0</v>
      </c>
      <c r="AA70" s="67">
        <f t="shared" si="19"/>
        <v>0</v>
      </c>
      <c r="AB70" s="67">
        <f t="shared" si="20"/>
        <v>0</v>
      </c>
      <c r="AC70" s="67">
        <f t="shared" si="21"/>
        <v>0</v>
      </c>
      <c r="AD70" s="67">
        <f t="shared" si="22"/>
        <v>0</v>
      </c>
      <c r="AE70" s="67">
        <f t="shared" si="23"/>
        <v>0</v>
      </c>
      <c r="AF70" s="67">
        <f t="shared" si="24"/>
        <v>0</v>
      </c>
      <c r="AG70" s="67">
        <f t="shared" si="25"/>
        <v>0</v>
      </c>
    </row>
    <row r="71" spans="1:33" x14ac:dyDescent="0.25">
      <c r="A71" s="66">
        <v>49</v>
      </c>
      <c r="B71" s="101">
        <f t="shared" si="26"/>
        <v>0</v>
      </c>
      <c r="C71" s="67">
        <f t="shared" si="27"/>
        <v>0</v>
      </c>
      <c r="D71" s="67">
        <f t="shared" si="28"/>
        <v>0</v>
      </c>
      <c r="E71" s="67">
        <f t="shared" si="0"/>
        <v>0</v>
      </c>
      <c r="F71" s="67">
        <f t="shared" si="29"/>
        <v>0</v>
      </c>
      <c r="G71" s="67">
        <f t="shared" si="1"/>
        <v>0</v>
      </c>
      <c r="H71" s="67">
        <f t="shared" si="30"/>
        <v>0</v>
      </c>
      <c r="I71" s="67">
        <f t="shared" si="2"/>
        <v>0</v>
      </c>
      <c r="J71" s="67">
        <f t="shared" si="3"/>
        <v>0</v>
      </c>
      <c r="K71" s="67">
        <f t="shared" si="4"/>
        <v>0</v>
      </c>
      <c r="L71" s="67">
        <f t="shared" si="31"/>
        <v>0</v>
      </c>
      <c r="M71" s="67">
        <f t="shared" si="5"/>
        <v>0</v>
      </c>
      <c r="N71" s="67">
        <f t="shared" si="6"/>
        <v>0</v>
      </c>
      <c r="O71" s="67">
        <f t="shared" si="7"/>
        <v>0</v>
      </c>
      <c r="P71" s="67">
        <f t="shared" si="8"/>
        <v>0</v>
      </c>
      <c r="Q71" s="67">
        <f t="shared" si="9"/>
        <v>0</v>
      </c>
      <c r="R71" s="67">
        <f t="shared" si="10"/>
        <v>0</v>
      </c>
      <c r="S71" s="67">
        <f t="shared" si="11"/>
        <v>0</v>
      </c>
      <c r="T71" s="67">
        <f t="shared" si="12"/>
        <v>0</v>
      </c>
      <c r="U71" s="67">
        <f t="shared" si="13"/>
        <v>0</v>
      </c>
      <c r="V71" s="67">
        <f t="shared" si="14"/>
        <v>0</v>
      </c>
      <c r="W71" s="67">
        <f t="shared" si="15"/>
        <v>0</v>
      </c>
      <c r="X71" s="67">
        <f t="shared" si="16"/>
        <v>0</v>
      </c>
      <c r="Y71" s="67">
        <f t="shared" si="17"/>
        <v>0</v>
      </c>
      <c r="Z71" s="67">
        <f t="shared" si="18"/>
        <v>0</v>
      </c>
      <c r="AA71" s="67">
        <f t="shared" si="19"/>
        <v>0</v>
      </c>
      <c r="AB71" s="67">
        <f t="shared" si="20"/>
        <v>0</v>
      </c>
      <c r="AC71" s="67">
        <f t="shared" si="21"/>
        <v>0</v>
      </c>
      <c r="AD71" s="67">
        <f t="shared" si="22"/>
        <v>0</v>
      </c>
      <c r="AE71" s="67">
        <f t="shared" si="23"/>
        <v>0</v>
      </c>
      <c r="AF71" s="67">
        <f t="shared" si="24"/>
        <v>0</v>
      </c>
      <c r="AG71" s="67">
        <f t="shared" si="25"/>
        <v>0</v>
      </c>
    </row>
    <row r="72" spans="1:33" x14ac:dyDescent="0.25">
      <c r="A72" s="66">
        <v>50</v>
      </c>
      <c r="B72" s="101">
        <f t="shared" si="26"/>
        <v>0</v>
      </c>
      <c r="C72" s="67">
        <f t="shared" si="27"/>
        <v>0</v>
      </c>
      <c r="D72" s="67">
        <f t="shared" si="28"/>
        <v>0</v>
      </c>
      <c r="E72" s="67">
        <f t="shared" si="0"/>
        <v>0</v>
      </c>
      <c r="F72" s="67">
        <f t="shared" si="29"/>
        <v>0</v>
      </c>
      <c r="G72" s="67">
        <f t="shared" si="1"/>
        <v>0</v>
      </c>
      <c r="H72" s="67">
        <f t="shared" si="30"/>
        <v>0</v>
      </c>
      <c r="I72" s="67">
        <f t="shared" si="2"/>
        <v>0</v>
      </c>
      <c r="J72" s="67">
        <f t="shared" si="3"/>
        <v>0</v>
      </c>
      <c r="K72" s="67">
        <f t="shared" si="4"/>
        <v>0</v>
      </c>
      <c r="L72" s="67">
        <f t="shared" si="31"/>
        <v>0</v>
      </c>
      <c r="M72" s="67">
        <f t="shared" si="5"/>
        <v>0</v>
      </c>
      <c r="N72" s="67">
        <f t="shared" si="6"/>
        <v>0</v>
      </c>
      <c r="O72" s="67">
        <f t="shared" si="7"/>
        <v>0</v>
      </c>
      <c r="P72" s="67">
        <f t="shared" si="8"/>
        <v>0</v>
      </c>
      <c r="Q72" s="67">
        <f t="shared" si="9"/>
        <v>0</v>
      </c>
      <c r="R72" s="67">
        <f t="shared" si="10"/>
        <v>0</v>
      </c>
      <c r="S72" s="67">
        <f t="shared" si="11"/>
        <v>0</v>
      </c>
      <c r="T72" s="67">
        <f t="shared" si="12"/>
        <v>0</v>
      </c>
      <c r="U72" s="67">
        <f t="shared" si="13"/>
        <v>0</v>
      </c>
      <c r="V72" s="67">
        <f t="shared" si="14"/>
        <v>0</v>
      </c>
      <c r="W72" s="67">
        <f t="shared" si="15"/>
        <v>0</v>
      </c>
      <c r="X72" s="67">
        <f t="shared" si="16"/>
        <v>0</v>
      </c>
      <c r="Y72" s="67">
        <f t="shared" si="17"/>
        <v>0</v>
      </c>
      <c r="Z72" s="67">
        <f t="shared" si="18"/>
        <v>0</v>
      </c>
      <c r="AA72" s="67">
        <f t="shared" si="19"/>
        <v>0</v>
      </c>
      <c r="AB72" s="67">
        <f t="shared" si="20"/>
        <v>0</v>
      </c>
      <c r="AC72" s="67">
        <f t="shared" si="21"/>
        <v>0</v>
      </c>
      <c r="AD72" s="67">
        <f t="shared" si="22"/>
        <v>0</v>
      </c>
      <c r="AE72" s="67">
        <f t="shared" si="23"/>
        <v>0</v>
      </c>
      <c r="AF72" s="67">
        <f t="shared" si="24"/>
        <v>0</v>
      </c>
      <c r="AG72" s="67">
        <f t="shared" si="25"/>
        <v>0</v>
      </c>
    </row>
    <row r="73" spans="1:33" x14ac:dyDescent="0.25">
      <c r="A73" s="66">
        <v>51</v>
      </c>
      <c r="B73" s="101">
        <f t="shared" si="26"/>
        <v>0</v>
      </c>
      <c r="C73" s="67">
        <f t="shared" si="27"/>
        <v>0</v>
      </c>
      <c r="D73" s="67">
        <f t="shared" si="28"/>
        <v>0</v>
      </c>
      <c r="E73" s="67">
        <f t="shared" si="0"/>
        <v>0</v>
      </c>
      <c r="F73" s="67">
        <f t="shared" si="29"/>
        <v>0</v>
      </c>
      <c r="G73" s="67">
        <f t="shared" si="1"/>
        <v>0</v>
      </c>
      <c r="H73" s="67">
        <f t="shared" si="30"/>
        <v>0</v>
      </c>
      <c r="I73" s="67">
        <f t="shared" si="2"/>
        <v>0</v>
      </c>
      <c r="J73" s="67">
        <f t="shared" si="3"/>
        <v>0</v>
      </c>
      <c r="K73" s="67">
        <f t="shared" si="4"/>
        <v>0</v>
      </c>
      <c r="L73" s="67">
        <f t="shared" si="31"/>
        <v>0</v>
      </c>
      <c r="M73" s="67">
        <f t="shared" si="5"/>
        <v>0</v>
      </c>
      <c r="N73" s="67">
        <f t="shared" si="6"/>
        <v>0</v>
      </c>
      <c r="O73" s="67">
        <f t="shared" si="7"/>
        <v>0</v>
      </c>
      <c r="P73" s="67">
        <f t="shared" si="8"/>
        <v>0</v>
      </c>
      <c r="Q73" s="67">
        <f t="shared" si="9"/>
        <v>0</v>
      </c>
      <c r="R73" s="67">
        <f t="shared" si="10"/>
        <v>0</v>
      </c>
      <c r="S73" s="67">
        <f t="shared" si="11"/>
        <v>0</v>
      </c>
      <c r="T73" s="67">
        <f t="shared" si="12"/>
        <v>0</v>
      </c>
      <c r="U73" s="67">
        <f t="shared" si="13"/>
        <v>0</v>
      </c>
      <c r="V73" s="67">
        <f t="shared" si="14"/>
        <v>0</v>
      </c>
      <c r="W73" s="67">
        <f t="shared" si="15"/>
        <v>0</v>
      </c>
      <c r="X73" s="67">
        <f t="shared" si="16"/>
        <v>0</v>
      </c>
      <c r="Y73" s="67">
        <f t="shared" si="17"/>
        <v>0</v>
      </c>
      <c r="Z73" s="67">
        <f t="shared" si="18"/>
        <v>0</v>
      </c>
      <c r="AA73" s="67">
        <f t="shared" si="19"/>
        <v>0</v>
      </c>
      <c r="AB73" s="67">
        <f t="shared" si="20"/>
        <v>0</v>
      </c>
      <c r="AC73" s="67">
        <f t="shared" si="21"/>
        <v>0</v>
      </c>
      <c r="AD73" s="67">
        <f t="shared" si="22"/>
        <v>0</v>
      </c>
      <c r="AE73" s="67">
        <f t="shared" si="23"/>
        <v>0</v>
      </c>
      <c r="AF73" s="67">
        <f t="shared" si="24"/>
        <v>0</v>
      </c>
      <c r="AG73" s="67">
        <f t="shared" si="25"/>
        <v>0</v>
      </c>
    </row>
    <row r="74" spans="1:33" x14ac:dyDescent="0.25">
      <c r="A74" s="66">
        <v>52</v>
      </c>
      <c r="B74" s="101">
        <f t="shared" si="26"/>
        <v>0</v>
      </c>
      <c r="C74" s="67">
        <f t="shared" si="27"/>
        <v>0</v>
      </c>
      <c r="D74" s="67">
        <f t="shared" si="28"/>
        <v>0</v>
      </c>
      <c r="E74" s="67">
        <f t="shared" si="0"/>
        <v>0</v>
      </c>
      <c r="F74" s="67">
        <f t="shared" si="29"/>
        <v>0</v>
      </c>
      <c r="G74" s="67">
        <f t="shared" si="1"/>
        <v>0</v>
      </c>
      <c r="H74" s="67">
        <f t="shared" si="30"/>
        <v>0</v>
      </c>
      <c r="I74" s="67">
        <f t="shared" si="2"/>
        <v>0</v>
      </c>
      <c r="J74" s="67">
        <f t="shared" si="3"/>
        <v>0</v>
      </c>
      <c r="K74" s="67">
        <f t="shared" si="4"/>
        <v>0</v>
      </c>
      <c r="L74" s="67">
        <f t="shared" si="31"/>
        <v>0</v>
      </c>
      <c r="M74" s="67">
        <f t="shared" si="5"/>
        <v>0</v>
      </c>
      <c r="N74" s="67">
        <f t="shared" si="6"/>
        <v>0</v>
      </c>
      <c r="O74" s="67">
        <f t="shared" si="7"/>
        <v>0</v>
      </c>
      <c r="P74" s="67">
        <f t="shared" si="8"/>
        <v>0</v>
      </c>
      <c r="Q74" s="67">
        <f t="shared" si="9"/>
        <v>0</v>
      </c>
      <c r="R74" s="67">
        <f t="shared" si="10"/>
        <v>0</v>
      </c>
      <c r="S74" s="67">
        <f t="shared" si="11"/>
        <v>0</v>
      </c>
      <c r="T74" s="67">
        <f t="shared" si="12"/>
        <v>0</v>
      </c>
      <c r="U74" s="67">
        <f t="shared" si="13"/>
        <v>0</v>
      </c>
      <c r="V74" s="67">
        <f t="shared" si="14"/>
        <v>0</v>
      </c>
      <c r="W74" s="67">
        <f t="shared" si="15"/>
        <v>0</v>
      </c>
      <c r="X74" s="67">
        <f t="shared" si="16"/>
        <v>0</v>
      </c>
      <c r="Y74" s="67">
        <f t="shared" si="17"/>
        <v>0</v>
      </c>
      <c r="Z74" s="67">
        <f t="shared" si="18"/>
        <v>0</v>
      </c>
      <c r="AA74" s="67">
        <f t="shared" si="19"/>
        <v>0</v>
      </c>
      <c r="AB74" s="67">
        <f t="shared" si="20"/>
        <v>0</v>
      </c>
      <c r="AC74" s="67">
        <f t="shared" si="21"/>
        <v>0</v>
      </c>
      <c r="AD74" s="67">
        <f t="shared" si="22"/>
        <v>0</v>
      </c>
      <c r="AE74" s="67">
        <f t="shared" si="23"/>
        <v>0</v>
      </c>
      <c r="AF74" s="67">
        <f t="shared" si="24"/>
        <v>0</v>
      </c>
      <c r="AG74" s="67">
        <f t="shared" si="25"/>
        <v>0</v>
      </c>
    </row>
    <row r="75" spans="1:33" x14ac:dyDescent="0.25">
      <c r="A75" s="66">
        <v>53</v>
      </c>
      <c r="B75" s="101">
        <f t="shared" si="26"/>
        <v>0</v>
      </c>
      <c r="C75" s="67">
        <f t="shared" si="27"/>
        <v>0</v>
      </c>
      <c r="D75" s="67">
        <f t="shared" si="28"/>
        <v>0</v>
      </c>
      <c r="E75" s="67">
        <f t="shared" si="0"/>
        <v>0</v>
      </c>
      <c r="F75" s="67">
        <f t="shared" si="29"/>
        <v>0</v>
      </c>
      <c r="G75" s="67">
        <f t="shared" si="1"/>
        <v>0</v>
      </c>
      <c r="H75" s="67">
        <f t="shared" si="30"/>
        <v>0</v>
      </c>
      <c r="I75" s="67">
        <f t="shared" si="2"/>
        <v>0</v>
      </c>
      <c r="J75" s="67">
        <f t="shared" si="3"/>
        <v>0</v>
      </c>
      <c r="K75" s="67">
        <f t="shared" si="4"/>
        <v>0</v>
      </c>
      <c r="L75" s="67">
        <f t="shared" si="31"/>
        <v>0</v>
      </c>
      <c r="M75" s="67">
        <f t="shared" si="5"/>
        <v>0</v>
      </c>
      <c r="N75" s="67">
        <f t="shared" si="6"/>
        <v>0</v>
      </c>
      <c r="O75" s="67">
        <f t="shared" si="7"/>
        <v>0</v>
      </c>
      <c r="P75" s="67">
        <f t="shared" si="8"/>
        <v>0</v>
      </c>
      <c r="Q75" s="67">
        <f t="shared" si="9"/>
        <v>0</v>
      </c>
      <c r="R75" s="67">
        <f t="shared" si="10"/>
        <v>0</v>
      </c>
      <c r="S75" s="67">
        <f t="shared" si="11"/>
        <v>0</v>
      </c>
      <c r="T75" s="67">
        <f t="shared" si="12"/>
        <v>0</v>
      </c>
      <c r="U75" s="67">
        <f t="shared" si="13"/>
        <v>0</v>
      </c>
      <c r="V75" s="67">
        <f t="shared" si="14"/>
        <v>0</v>
      </c>
      <c r="W75" s="67">
        <f t="shared" si="15"/>
        <v>0</v>
      </c>
      <c r="X75" s="67">
        <f t="shared" si="16"/>
        <v>0</v>
      </c>
      <c r="Y75" s="67">
        <f t="shared" si="17"/>
        <v>0</v>
      </c>
      <c r="Z75" s="67">
        <f t="shared" si="18"/>
        <v>0</v>
      </c>
      <c r="AA75" s="67">
        <f t="shared" si="19"/>
        <v>0</v>
      </c>
      <c r="AB75" s="67">
        <f t="shared" si="20"/>
        <v>0</v>
      </c>
      <c r="AC75" s="67">
        <f t="shared" si="21"/>
        <v>0</v>
      </c>
      <c r="AD75" s="67">
        <f t="shared" si="22"/>
        <v>0</v>
      </c>
      <c r="AE75" s="67">
        <f t="shared" si="23"/>
        <v>0</v>
      </c>
      <c r="AF75" s="67">
        <f t="shared" si="24"/>
        <v>0</v>
      </c>
      <c r="AG75" s="67">
        <f t="shared" si="25"/>
        <v>0</v>
      </c>
    </row>
    <row r="76" spans="1:33" x14ac:dyDescent="0.25">
      <c r="A76" s="66">
        <v>54</v>
      </c>
      <c r="B76" s="101">
        <f t="shared" si="26"/>
        <v>0</v>
      </c>
      <c r="C76" s="67">
        <f t="shared" si="27"/>
        <v>0</v>
      </c>
      <c r="D76" s="67">
        <f t="shared" si="28"/>
        <v>0</v>
      </c>
      <c r="E76" s="67">
        <f t="shared" si="0"/>
        <v>0</v>
      </c>
      <c r="F76" s="67">
        <f t="shared" si="29"/>
        <v>0</v>
      </c>
      <c r="G76" s="67">
        <f t="shared" si="1"/>
        <v>0</v>
      </c>
      <c r="H76" s="67">
        <f t="shared" si="30"/>
        <v>0</v>
      </c>
      <c r="I76" s="67">
        <f t="shared" si="2"/>
        <v>0</v>
      </c>
      <c r="J76" s="67">
        <f t="shared" si="3"/>
        <v>0</v>
      </c>
      <c r="K76" s="67">
        <f t="shared" si="4"/>
        <v>0</v>
      </c>
      <c r="L76" s="67">
        <f t="shared" si="31"/>
        <v>0</v>
      </c>
      <c r="M76" s="67">
        <f t="shared" si="5"/>
        <v>0</v>
      </c>
      <c r="N76" s="67">
        <f t="shared" si="6"/>
        <v>0</v>
      </c>
      <c r="O76" s="67">
        <f t="shared" si="7"/>
        <v>0</v>
      </c>
      <c r="P76" s="67">
        <f t="shared" si="8"/>
        <v>0</v>
      </c>
      <c r="Q76" s="67">
        <f t="shared" si="9"/>
        <v>0</v>
      </c>
      <c r="R76" s="67">
        <f t="shared" si="10"/>
        <v>0</v>
      </c>
      <c r="S76" s="67">
        <f t="shared" si="11"/>
        <v>0</v>
      </c>
      <c r="T76" s="67">
        <f t="shared" si="12"/>
        <v>0</v>
      </c>
      <c r="U76" s="67">
        <f t="shared" si="13"/>
        <v>0</v>
      </c>
      <c r="V76" s="67">
        <f t="shared" si="14"/>
        <v>0</v>
      </c>
      <c r="W76" s="67">
        <f t="shared" si="15"/>
        <v>0</v>
      </c>
      <c r="X76" s="67">
        <f t="shared" si="16"/>
        <v>0</v>
      </c>
      <c r="Y76" s="67">
        <f t="shared" si="17"/>
        <v>0</v>
      </c>
      <c r="Z76" s="67">
        <f t="shared" si="18"/>
        <v>0</v>
      </c>
      <c r="AA76" s="67">
        <f t="shared" si="19"/>
        <v>0</v>
      </c>
      <c r="AB76" s="67">
        <f t="shared" si="20"/>
        <v>0</v>
      </c>
      <c r="AC76" s="67">
        <f t="shared" si="21"/>
        <v>0</v>
      </c>
      <c r="AD76" s="67">
        <f t="shared" si="22"/>
        <v>0</v>
      </c>
      <c r="AE76" s="67">
        <f t="shared" si="23"/>
        <v>0</v>
      </c>
      <c r="AF76" s="67">
        <f t="shared" si="24"/>
        <v>0</v>
      </c>
      <c r="AG76" s="67">
        <f t="shared" si="25"/>
        <v>0</v>
      </c>
    </row>
    <row r="77" spans="1:33" x14ac:dyDescent="0.25">
      <c r="A77" s="66">
        <v>55</v>
      </c>
      <c r="B77" s="101">
        <f t="shared" si="26"/>
        <v>0</v>
      </c>
      <c r="C77" s="67">
        <f t="shared" si="27"/>
        <v>0</v>
      </c>
      <c r="D77" s="67">
        <f t="shared" si="28"/>
        <v>0</v>
      </c>
      <c r="E77" s="67">
        <f t="shared" si="0"/>
        <v>0</v>
      </c>
      <c r="F77" s="67">
        <f t="shared" si="29"/>
        <v>0</v>
      </c>
      <c r="G77" s="67">
        <f t="shared" si="1"/>
        <v>0</v>
      </c>
      <c r="H77" s="67">
        <f t="shared" si="30"/>
        <v>0</v>
      </c>
      <c r="I77" s="67">
        <f t="shared" si="2"/>
        <v>0</v>
      </c>
      <c r="J77" s="67">
        <f t="shared" si="3"/>
        <v>0</v>
      </c>
      <c r="K77" s="67">
        <f t="shared" si="4"/>
        <v>0</v>
      </c>
      <c r="L77" s="67">
        <f t="shared" si="31"/>
        <v>0</v>
      </c>
      <c r="M77" s="67">
        <f t="shared" si="5"/>
        <v>0</v>
      </c>
      <c r="N77" s="67">
        <f t="shared" si="6"/>
        <v>0</v>
      </c>
      <c r="O77" s="67">
        <f t="shared" si="7"/>
        <v>0</v>
      </c>
      <c r="P77" s="67">
        <f t="shared" si="8"/>
        <v>0</v>
      </c>
      <c r="Q77" s="67">
        <f t="shared" si="9"/>
        <v>0</v>
      </c>
      <c r="R77" s="67">
        <f t="shared" si="10"/>
        <v>0</v>
      </c>
      <c r="S77" s="67">
        <f t="shared" si="11"/>
        <v>0</v>
      </c>
      <c r="T77" s="67">
        <f t="shared" si="12"/>
        <v>0</v>
      </c>
      <c r="U77" s="67">
        <f t="shared" si="13"/>
        <v>0</v>
      </c>
      <c r="V77" s="67">
        <f t="shared" si="14"/>
        <v>0</v>
      </c>
      <c r="W77" s="67">
        <f t="shared" si="15"/>
        <v>0</v>
      </c>
      <c r="X77" s="67">
        <f t="shared" si="16"/>
        <v>0</v>
      </c>
      <c r="Y77" s="67">
        <f t="shared" si="17"/>
        <v>0</v>
      </c>
      <c r="Z77" s="67">
        <f t="shared" si="18"/>
        <v>0</v>
      </c>
      <c r="AA77" s="67">
        <f t="shared" si="19"/>
        <v>0</v>
      </c>
      <c r="AB77" s="67">
        <f t="shared" si="20"/>
        <v>0</v>
      </c>
      <c r="AC77" s="67">
        <f t="shared" si="21"/>
        <v>0</v>
      </c>
      <c r="AD77" s="67">
        <f t="shared" si="22"/>
        <v>0</v>
      </c>
      <c r="AE77" s="67">
        <f t="shared" si="23"/>
        <v>0</v>
      </c>
      <c r="AF77" s="67">
        <f t="shared" si="24"/>
        <v>0</v>
      </c>
      <c r="AG77" s="67">
        <f t="shared" si="25"/>
        <v>0</v>
      </c>
    </row>
    <row r="78" spans="1:33" x14ac:dyDescent="0.25">
      <c r="A78" s="66">
        <v>56</v>
      </c>
      <c r="B78" s="101">
        <f t="shared" si="26"/>
        <v>0</v>
      </c>
      <c r="C78" s="67">
        <f t="shared" si="27"/>
        <v>0</v>
      </c>
      <c r="D78" s="67">
        <f t="shared" si="28"/>
        <v>0</v>
      </c>
      <c r="E78" s="67">
        <f t="shared" si="0"/>
        <v>0</v>
      </c>
      <c r="F78" s="67">
        <f t="shared" si="29"/>
        <v>0</v>
      </c>
      <c r="G78" s="67">
        <f t="shared" si="1"/>
        <v>0</v>
      </c>
      <c r="H78" s="67">
        <f t="shared" si="30"/>
        <v>0</v>
      </c>
      <c r="I78" s="67">
        <f t="shared" si="2"/>
        <v>0</v>
      </c>
      <c r="J78" s="67">
        <f t="shared" si="3"/>
        <v>0</v>
      </c>
      <c r="K78" s="67">
        <f t="shared" si="4"/>
        <v>0</v>
      </c>
      <c r="L78" s="67">
        <f t="shared" si="31"/>
        <v>0</v>
      </c>
      <c r="M78" s="67">
        <f t="shared" si="5"/>
        <v>0</v>
      </c>
      <c r="N78" s="67">
        <f t="shared" si="6"/>
        <v>0</v>
      </c>
      <c r="O78" s="67">
        <f t="shared" si="7"/>
        <v>0</v>
      </c>
      <c r="P78" s="67">
        <f t="shared" si="8"/>
        <v>0</v>
      </c>
      <c r="Q78" s="67">
        <f t="shared" si="9"/>
        <v>0</v>
      </c>
      <c r="R78" s="67">
        <f t="shared" si="10"/>
        <v>0</v>
      </c>
      <c r="S78" s="67">
        <f t="shared" si="11"/>
        <v>0</v>
      </c>
      <c r="T78" s="67">
        <f t="shared" si="12"/>
        <v>0</v>
      </c>
      <c r="U78" s="67">
        <f t="shared" si="13"/>
        <v>0</v>
      </c>
      <c r="V78" s="67">
        <f t="shared" si="14"/>
        <v>0</v>
      </c>
      <c r="W78" s="67">
        <f t="shared" si="15"/>
        <v>0</v>
      </c>
      <c r="X78" s="67">
        <f t="shared" si="16"/>
        <v>0</v>
      </c>
      <c r="Y78" s="67">
        <f t="shared" si="17"/>
        <v>0</v>
      </c>
      <c r="Z78" s="67">
        <f t="shared" si="18"/>
        <v>0</v>
      </c>
      <c r="AA78" s="67">
        <f t="shared" si="19"/>
        <v>0</v>
      </c>
      <c r="AB78" s="67">
        <f t="shared" si="20"/>
        <v>0</v>
      </c>
      <c r="AC78" s="67">
        <f t="shared" si="21"/>
        <v>0</v>
      </c>
      <c r="AD78" s="67">
        <f t="shared" si="22"/>
        <v>0</v>
      </c>
      <c r="AE78" s="67">
        <f t="shared" si="23"/>
        <v>0</v>
      </c>
      <c r="AF78" s="67">
        <f t="shared" si="24"/>
        <v>0</v>
      </c>
      <c r="AG78" s="67">
        <f t="shared" si="25"/>
        <v>0</v>
      </c>
    </row>
    <row r="79" spans="1:33" x14ac:dyDescent="0.25">
      <c r="A79" s="66">
        <v>57</v>
      </c>
      <c r="B79" s="101">
        <f t="shared" si="26"/>
        <v>0</v>
      </c>
      <c r="C79" s="67">
        <f t="shared" si="27"/>
        <v>0</v>
      </c>
      <c r="D79" s="67">
        <f t="shared" si="28"/>
        <v>0</v>
      </c>
      <c r="E79" s="67">
        <f t="shared" si="0"/>
        <v>0</v>
      </c>
      <c r="F79" s="67">
        <f t="shared" si="29"/>
        <v>0</v>
      </c>
      <c r="G79" s="67">
        <f t="shared" si="1"/>
        <v>0</v>
      </c>
      <c r="H79" s="67">
        <f t="shared" si="30"/>
        <v>0</v>
      </c>
      <c r="I79" s="67">
        <f t="shared" si="2"/>
        <v>0</v>
      </c>
      <c r="J79" s="67">
        <f t="shared" si="3"/>
        <v>0</v>
      </c>
      <c r="K79" s="67">
        <f t="shared" si="4"/>
        <v>0</v>
      </c>
      <c r="L79" s="67">
        <f t="shared" si="31"/>
        <v>0</v>
      </c>
      <c r="M79" s="67">
        <f t="shared" si="5"/>
        <v>0</v>
      </c>
      <c r="N79" s="67">
        <f t="shared" si="6"/>
        <v>0</v>
      </c>
      <c r="O79" s="67">
        <f t="shared" si="7"/>
        <v>0</v>
      </c>
      <c r="P79" s="67">
        <f t="shared" si="8"/>
        <v>0</v>
      </c>
      <c r="Q79" s="67">
        <f t="shared" si="9"/>
        <v>0</v>
      </c>
      <c r="R79" s="67">
        <f t="shared" si="10"/>
        <v>0</v>
      </c>
      <c r="S79" s="67">
        <f t="shared" si="11"/>
        <v>0</v>
      </c>
      <c r="T79" s="67">
        <f t="shared" si="12"/>
        <v>0</v>
      </c>
      <c r="U79" s="67">
        <f t="shared" si="13"/>
        <v>0</v>
      </c>
      <c r="V79" s="67">
        <f t="shared" si="14"/>
        <v>0</v>
      </c>
      <c r="W79" s="67">
        <f t="shared" si="15"/>
        <v>0</v>
      </c>
      <c r="X79" s="67">
        <f t="shared" si="16"/>
        <v>0</v>
      </c>
      <c r="Y79" s="67">
        <f t="shared" si="17"/>
        <v>0</v>
      </c>
      <c r="Z79" s="67">
        <f t="shared" si="18"/>
        <v>0</v>
      </c>
      <c r="AA79" s="67">
        <f t="shared" si="19"/>
        <v>0</v>
      </c>
      <c r="AB79" s="67">
        <f t="shared" si="20"/>
        <v>0</v>
      </c>
      <c r="AC79" s="67">
        <f t="shared" si="21"/>
        <v>0</v>
      </c>
      <c r="AD79" s="67">
        <f t="shared" si="22"/>
        <v>0</v>
      </c>
      <c r="AE79" s="67">
        <f t="shared" si="23"/>
        <v>0</v>
      </c>
      <c r="AF79" s="67">
        <f t="shared" si="24"/>
        <v>0</v>
      </c>
      <c r="AG79" s="67">
        <f t="shared" si="25"/>
        <v>0</v>
      </c>
    </row>
    <row r="80" spans="1:33" x14ac:dyDescent="0.25">
      <c r="A80" s="66">
        <v>58</v>
      </c>
      <c r="B80" s="101">
        <f t="shared" si="26"/>
        <v>0</v>
      </c>
      <c r="C80" s="67">
        <f t="shared" si="27"/>
        <v>0</v>
      </c>
      <c r="D80" s="67">
        <f t="shared" si="28"/>
        <v>0</v>
      </c>
      <c r="E80" s="67">
        <f t="shared" si="0"/>
        <v>0</v>
      </c>
      <c r="F80" s="67">
        <f t="shared" si="29"/>
        <v>0</v>
      </c>
      <c r="G80" s="67">
        <f t="shared" si="1"/>
        <v>0</v>
      </c>
      <c r="H80" s="67">
        <f t="shared" si="30"/>
        <v>0</v>
      </c>
      <c r="I80" s="67">
        <f t="shared" si="2"/>
        <v>0</v>
      </c>
      <c r="J80" s="67">
        <f t="shared" si="3"/>
        <v>0</v>
      </c>
      <c r="K80" s="67">
        <f t="shared" si="4"/>
        <v>0</v>
      </c>
      <c r="L80" s="67">
        <f t="shared" si="31"/>
        <v>0</v>
      </c>
      <c r="M80" s="67">
        <f t="shared" si="5"/>
        <v>0</v>
      </c>
      <c r="N80" s="67">
        <f t="shared" si="6"/>
        <v>0</v>
      </c>
      <c r="O80" s="67">
        <f t="shared" si="7"/>
        <v>0</v>
      </c>
      <c r="P80" s="67">
        <f t="shared" si="8"/>
        <v>0</v>
      </c>
      <c r="Q80" s="67">
        <f t="shared" si="9"/>
        <v>0</v>
      </c>
      <c r="R80" s="67">
        <f t="shared" si="10"/>
        <v>0</v>
      </c>
      <c r="S80" s="67">
        <f t="shared" si="11"/>
        <v>0</v>
      </c>
      <c r="T80" s="67">
        <f t="shared" si="12"/>
        <v>0</v>
      </c>
      <c r="U80" s="67">
        <f t="shared" si="13"/>
        <v>0</v>
      </c>
      <c r="V80" s="67">
        <f t="shared" si="14"/>
        <v>0</v>
      </c>
      <c r="W80" s="67">
        <f t="shared" si="15"/>
        <v>0</v>
      </c>
      <c r="X80" s="67">
        <f t="shared" si="16"/>
        <v>0</v>
      </c>
      <c r="Y80" s="67">
        <f t="shared" si="17"/>
        <v>0</v>
      </c>
      <c r="Z80" s="67">
        <f t="shared" si="18"/>
        <v>0</v>
      </c>
      <c r="AA80" s="67">
        <f t="shared" si="19"/>
        <v>0</v>
      </c>
      <c r="AB80" s="67">
        <f t="shared" si="20"/>
        <v>0</v>
      </c>
      <c r="AC80" s="67">
        <f t="shared" si="21"/>
        <v>0</v>
      </c>
      <c r="AD80" s="67">
        <f t="shared" si="22"/>
        <v>0</v>
      </c>
      <c r="AE80" s="67">
        <f t="shared" si="23"/>
        <v>0</v>
      </c>
      <c r="AF80" s="67">
        <f t="shared" si="24"/>
        <v>0</v>
      </c>
      <c r="AG80" s="67">
        <f t="shared" si="25"/>
        <v>0</v>
      </c>
    </row>
    <row r="81" spans="1:33" x14ac:dyDescent="0.25">
      <c r="A81" s="66">
        <v>59</v>
      </c>
      <c r="B81" s="101">
        <f t="shared" si="26"/>
        <v>0</v>
      </c>
      <c r="C81" s="67">
        <f t="shared" si="27"/>
        <v>0</v>
      </c>
      <c r="D81" s="67">
        <f t="shared" si="28"/>
        <v>0</v>
      </c>
      <c r="E81" s="67">
        <f t="shared" si="0"/>
        <v>0</v>
      </c>
      <c r="F81" s="67">
        <f t="shared" si="29"/>
        <v>0</v>
      </c>
      <c r="G81" s="67">
        <f t="shared" si="1"/>
        <v>0</v>
      </c>
      <c r="H81" s="67">
        <f t="shared" si="30"/>
        <v>0</v>
      </c>
      <c r="I81" s="67">
        <f t="shared" si="2"/>
        <v>0</v>
      </c>
      <c r="J81" s="67">
        <f t="shared" si="3"/>
        <v>0</v>
      </c>
      <c r="K81" s="67">
        <f t="shared" si="4"/>
        <v>0</v>
      </c>
      <c r="L81" s="67">
        <f t="shared" si="31"/>
        <v>0</v>
      </c>
      <c r="M81" s="67">
        <f t="shared" si="5"/>
        <v>0</v>
      </c>
      <c r="N81" s="67">
        <f t="shared" si="6"/>
        <v>0</v>
      </c>
      <c r="O81" s="67">
        <f t="shared" si="7"/>
        <v>0</v>
      </c>
      <c r="P81" s="67">
        <f t="shared" si="8"/>
        <v>0</v>
      </c>
      <c r="Q81" s="67">
        <f t="shared" si="9"/>
        <v>0</v>
      </c>
      <c r="R81" s="67">
        <f t="shared" si="10"/>
        <v>0</v>
      </c>
      <c r="S81" s="67">
        <f t="shared" si="11"/>
        <v>0</v>
      </c>
      <c r="T81" s="67">
        <f t="shared" si="12"/>
        <v>0</v>
      </c>
      <c r="U81" s="67">
        <f t="shared" si="13"/>
        <v>0</v>
      </c>
      <c r="V81" s="67">
        <f t="shared" si="14"/>
        <v>0</v>
      </c>
      <c r="W81" s="67">
        <f t="shared" si="15"/>
        <v>0</v>
      </c>
      <c r="X81" s="67">
        <f t="shared" si="16"/>
        <v>0</v>
      </c>
      <c r="Y81" s="67">
        <f t="shared" si="17"/>
        <v>0</v>
      </c>
      <c r="Z81" s="67">
        <f t="shared" si="18"/>
        <v>0</v>
      </c>
      <c r="AA81" s="67">
        <f t="shared" si="19"/>
        <v>0</v>
      </c>
      <c r="AB81" s="67">
        <f t="shared" si="20"/>
        <v>0</v>
      </c>
      <c r="AC81" s="67">
        <f t="shared" si="21"/>
        <v>0</v>
      </c>
      <c r="AD81" s="67">
        <f t="shared" si="22"/>
        <v>0</v>
      </c>
      <c r="AE81" s="67">
        <f t="shared" si="23"/>
        <v>0</v>
      </c>
      <c r="AF81" s="67">
        <f t="shared" si="24"/>
        <v>0</v>
      </c>
      <c r="AG81" s="67">
        <f t="shared" si="25"/>
        <v>0</v>
      </c>
    </row>
    <row r="82" spans="1:33" x14ac:dyDescent="0.25">
      <c r="A82" s="66">
        <v>60</v>
      </c>
      <c r="B82" s="101">
        <f t="shared" si="26"/>
        <v>0</v>
      </c>
      <c r="C82" s="67">
        <f t="shared" si="27"/>
        <v>0</v>
      </c>
      <c r="D82" s="67">
        <f t="shared" si="28"/>
        <v>0</v>
      </c>
      <c r="E82" s="67">
        <f t="shared" si="0"/>
        <v>0</v>
      </c>
      <c r="F82" s="67">
        <f t="shared" si="29"/>
        <v>0</v>
      </c>
      <c r="G82" s="67">
        <f t="shared" si="1"/>
        <v>0</v>
      </c>
      <c r="H82" s="67">
        <f t="shared" si="30"/>
        <v>0</v>
      </c>
      <c r="I82" s="67">
        <f t="shared" si="2"/>
        <v>0</v>
      </c>
      <c r="J82" s="67">
        <f t="shared" si="3"/>
        <v>0</v>
      </c>
      <c r="K82" s="67">
        <f t="shared" si="4"/>
        <v>0</v>
      </c>
      <c r="L82" s="67">
        <f t="shared" si="31"/>
        <v>0</v>
      </c>
      <c r="M82" s="67">
        <f t="shared" si="5"/>
        <v>0</v>
      </c>
      <c r="N82" s="67">
        <f t="shared" si="6"/>
        <v>0</v>
      </c>
      <c r="O82" s="67">
        <f t="shared" si="7"/>
        <v>0</v>
      </c>
      <c r="P82" s="67">
        <f t="shared" si="8"/>
        <v>0</v>
      </c>
      <c r="Q82" s="67">
        <f t="shared" si="9"/>
        <v>0</v>
      </c>
      <c r="R82" s="67">
        <f t="shared" si="10"/>
        <v>0</v>
      </c>
      <c r="S82" s="67">
        <f t="shared" si="11"/>
        <v>0</v>
      </c>
      <c r="T82" s="67">
        <f t="shared" si="12"/>
        <v>0</v>
      </c>
      <c r="U82" s="67">
        <f t="shared" si="13"/>
        <v>0</v>
      </c>
      <c r="V82" s="67">
        <f t="shared" si="14"/>
        <v>0</v>
      </c>
      <c r="W82" s="67">
        <f t="shared" si="15"/>
        <v>0</v>
      </c>
      <c r="X82" s="67">
        <f t="shared" si="16"/>
        <v>0</v>
      </c>
      <c r="Y82" s="67">
        <f t="shared" si="17"/>
        <v>0</v>
      </c>
      <c r="Z82" s="67">
        <f t="shared" si="18"/>
        <v>0</v>
      </c>
      <c r="AA82" s="67">
        <f t="shared" si="19"/>
        <v>0</v>
      </c>
      <c r="AB82" s="67">
        <f t="shared" si="20"/>
        <v>0</v>
      </c>
      <c r="AC82" s="67">
        <f t="shared" si="21"/>
        <v>0</v>
      </c>
      <c r="AD82" s="67">
        <f t="shared" si="22"/>
        <v>0</v>
      </c>
      <c r="AE82" s="67">
        <f t="shared" si="23"/>
        <v>0</v>
      </c>
      <c r="AF82" s="67">
        <f t="shared" si="24"/>
        <v>0</v>
      </c>
      <c r="AG82" s="67">
        <f t="shared" si="25"/>
        <v>0</v>
      </c>
    </row>
    <row r="83" spans="1:33" x14ac:dyDescent="0.25">
      <c r="A83" s="66">
        <v>61</v>
      </c>
      <c r="B83" s="101">
        <f t="shared" si="26"/>
        <v>0</v>
      </c>
      <c r="C83" s="67">
        <f t="shared" si="27"/>
        <v>0</v>
      </c>
      <c r="D83" s="67">
        <f t="shared" si="28"/>
        <v>0</v>
      </c>
      <c r="E83" s="67">
        <f t="shared" si="0"/>
        <v>0</v>
      </c>
      <c r="F83" s="67">
        <f t="shared" si="29"/>
        <v>0</v>
      </c>
      <c r="G83" s="67">
        <f t="shared" si="1"/>
        <v>0</v>
      </c>
      <c r="H83" s="67">
        <f t="shared" si="30"/>
        <v>0</v>
      </c>
      <c r="I83" s="67">
        <f t="shared" si="2"/>
        <v>0</v>
      </c>
      <c r="J83" s="67">
        <f t="shared" si="3"/>
        <v>0</v>
      </c>
      <c r="K83" s="67">
        <f t="shared" si="4"/>
        <v>0</v>
      </c>
      <c r="L83" s="67">
        <f t="shared" si="31"/>
        <v>0</v>
      </c>
      <c r="M83" s="67">
        <f t="shared" si="5"/>
        <v>0</v>
      </c>
      <c r="N83" s="67">
        <f t="shared" si="6"/>
        <v>0</v>
      </c>
      <c r="O83" s="67">
        <f t="shared" si="7"/>
        <v>0</v>
      </c>
      <c r="P83" s="67">
        <f t="shared" si="8"/>
        <v>0</v>
      </c>
      <c r="Q83" s="67">
        <f t="shared" si="9"/>
        <v>0</v>
      </c>
      <c r="R83" s="67">
        <f t="shared" si="10"/>
        <v>0</v>
      </c>
      <c r="S83" s="67">
        <f t="shared" si="11"/>
        <v>0</v>
      </c>
      <c r="T83" s="67">
        <f t="shared" si="12"/>
        <v>0</v>
      </c>
      <c r="U83" s="67">
        <f t="shared" si="13"/>
        <v>0</v>
      </c>
      <c r="V83" s="67">
        <f t="shared" si="14"/>
        <v>0</v>
      </c>
      <c r="W83" s="67">
        <f t="shared" si="15"/>
        <v>0</v>
      </c>
      <c r="X83" s="67">
        <f t="shared" si="16"/>
        <v>0</v>
      </c>
      <c r="Y83" s="67">
        <f t="shared" si="17"/>
        <v>0</v>
      </c>
      <c r="Z83" s="67">
        <f t="shared" si="18"/>
        <v>0</v>
      </c>
      <c r="AA83" s="67">
        <f t="shared" si="19"/>
        <v>0</v>
      </c>
      <c r="AB83" s="67">
        <f t="shared" si="20"/>
        <v>0</v>
      </c>
      <c r="AC83" s="67">
        <f t="shared" si="21"/>
        <v>0</v>
      </c>
      <c r="AD83" s="67">
        <f t="shared" si="22"/>
        <v>0</v>
      </c>
      <c r="AE83" s="67">
        <f t="shared" si="23"/>
        <v>0</v>
      </c>
      <c r="AF83" s="67">
        <f t="shared" si="24"/>
        <v>0</v>
      </c>
      <c r="AG83" s="67">
        <f t="shared" si="25"/>
        <v>0</v>
      </c>
    </row>
    <row r="84" spans="1:33" x14ac:dyDescent="0.25">
      <c r="A84" s="66">
        <v>62</v>
      </c>
      <c r="B84" s="101">
        <f t="shared" si="26"/>
        <v>0</v>
      </c>
      <c r="C84" s="67">
        <f t="shared" si="27"/>
        <v>0</v>
      </c>
      <c r="D84" s="67">
        <f t="shared" si="28"/>
        <v>0</v>
      </c>
      <c r="E84" s="67">
        <f t="shared" si="0"/>
        <v>0</v>
      </c>
      <c r="F84" s="67">
        <f t="shared" si="29"/>
        <v>0</v>
      </c>
      <c r="G84" s="67">
        <f t="shared" si="1"/>
        <v>0</v>
      </c>
      <c r="H84" s="67">
        <f t="shared" si="30"/>
        <v>0</v>
      </c>
      <c r="I84" s="67">
        <f t="shared" si="2"/>
        <v>0</v>
      </c>
      <c r="J84" s="67">
        <f t="shared" si="3"/>
        <v>0</v>
      </c>
      <c r="K84" s="67">
        <f t="shared" si="4"/>
        <v>0</v>
      </c>
      <c r="L84" s="67">
        <f t="shared" si="31"/>
        <v>0</v>
      </c>
      <c r="M84" s="67">
        <f t="shared" si="5"/>
        <v>0</v>
      </c>
      <c r="N84" s="67">
        <f t="shared" si="6"/>
        <v>0</v>
      </c>
      <c r="O84" s="67">
        <f t="shared" si="7"/>
        <v>0</v>
      </c>
      <c r="P84" s="67">
        <f t="shared" si="8"/>
        <v>0</v>
      </c>
      <c r="Q84" s="67">
        <f t="shared" si="9"/>
        <v>0</v>
      </c>
      <c r="R84" s="67">
        <f t="shared" si="10"/>
        <v>0</v>
      </c>
      <c r="S84" s="67">
        <f t="shared" si="11"/>
        <v>0</v>
      </c>
      <c r="T84" s="67">
        <f t="shared" si="12"/>
        <v>0</v>
      </c>
      <c r="U84" s="67">
        <f t="shared" si="13"/>
        <v>0</v>
      </c>
      <c r="V84" s="67">
        <f t="shared" si="14"/>
        <v>0</v>
      </c>
      <c r="W84" s="67">
        <f t="shared" si="15"/>
        <v>0</v>
      </c>
      <c r="X84" s="67">
        <f t="shared" si="16"/>
        <v>0</v>
      </c>
      <c r="Y84" s="67">
        <f t="shared" si="17"/>
        <v>0</v>
      </c>
      <c r="Z84" s="67">
        <f t="shared" si="18"/>
        <v>0</v>
      </c>
      <c r="AA84" s="67">
        <f t="shared" si="19"/>
        <v>0</v>
      </c>
      <c r="AB84" s="67">
        <f t="shared" si="20"/>
        <v>0</v>
      </c>
      <c r="AC84" s="67">
        <f t="shared" si="21"/>
        <v>0</v>
      </c>
      <c r="AD84" s="67">
        <f t="shared" si="22"/>
        <v>0</v>
      </c>
      <c r="AE84" s="67">
        <f t="shared" si="23"/>
        <v>0</v>
      </c>
      <c r="AF84" s="67">
        <f t="shared" si="24"/>
        <v>0</v>
      </c>
      <c r="AG84" s="67">
        <f t="shared" si="25"/>
        <v>0</v>
      </c>
    </row>
    <row r="85" spans="1:33" x14ac:dyDescent="0.25">
      <c r="A85" s="66">
        <v>63</v>
      </c>
      <c r="B85" s="101">
        <f t="shared" si="26"/>
        <v>0</v>
      </c>
      <c r="C85" s="67">
        <f t="shared" si="27"/>
        <v>0</v>
      </c>
      <c r="D85" s="67">
        <f t="shared" si="28"/>
        <v>0</v>
      </c>
      <c r="E85" s="67">
        <f t="shared" si="0"/>
        <v>0</v>
      </c>
      <c r="F85" s="67">
        <f t="shared" si="29"/>
        <v>0</v>
      </c>
      <c r="G85" s="67">
        <f t="shared" si="1"/>
        <v>0</v>
      </c>
      <c r="H85" s="67">
        <f t="shared" si="30"/>
        <v>0</v>
      </c>
      <c r="I85" s="67">
        <f t="shared" si="2"/>
        <v>0</v>
      </c>
      <c r="J85" s="67">
        <f t="shared" si="3"/>
        <v>0</v>
      </c>
      <c r="K85" s="67">
        <f t="shared" si="4"/>
        <v>0</v>
      </c>
      <c r="L85" s="67">
        <f t="shared" si="31"/>
        <v>0</v>
      </c>
      <c r="M85" s="67">
        <f t="shared" si="5"/>
        <v>0</v>
      </c>
      <c r="N85" s="67">
        <f t="shared" si="6"/>
        <v>0</v>
      </c>
      <c r="O85" s="67">
        <f t="shared" si="7"/>
        <v>0</v>
      </c>
      <c r="P85" s="67">
        <f t="shared" si="8"/>
        <v>0</v>
      </c>
      <c r="Q85" s="67">
        <f t="shared" si="9"/>
        <v>0</v>
      </c>
      <c r="R85" s="67">
        <f t="shared" si="10"/>
        <v>0</v>
      </c>
      <c r="S85" s="67">
        <f t="shared" si="11"/>
        <v>0</v>
      </c>
      <c r="T85" s="67">
        <f t="shared" si="12"/>
        <v>0</v>
      </c>
      <c r="U85" s="67">
        <f t="shared" si="13"/>
        <v>0</v>
      </c>
      <c r="V85" s="67">
        <f t="shared" si="14"/>
        <v>0</v>
      </c>
      <c r="W85" s="67">
        <f t="shared" si="15"/>
        <v>0</v>
      </c>
      <c r="X85" s="67">
        <f t="shared" si="16"/>
        <v>0</v>
      </c>
      <c r="Y85" s="67">
        <f t="shared" si="17"/>
        <v>0</v>
      </c>
      <c r="Z85" s="67">
        <f t="shared" si="18"/>
        <v>0</v>
      </c>
      <c r="AA85" s="67">
        <f t="shared" si="19"/>
        <v>0</v>
      </c>
      <c r="AB85" s="67">
        <f t="shared" si="20"/>
        <v>0</v>
      </c>
      <c r="AC85" s="67">
        <f t="shared" si="21"/>
        <v>0</v>
      </c>
      <c r="AD85" s="67">
        <f t="shared" si="22"/>
        <v>0</v>
      </c>
      <c r="AE85" s="67">
        <f t="shared" si="23"/>
        <v>0</v>
      </c>
      <c r="AF85" s="67">
        <f t="shared" si="24"/>
        <v>0</v>
      </c>
      <c r="AG85" s="67">
        <f t="shared" si="25"/>
        <v>0</v>
      </c>
    </row>
    <row r="86" spans="1:33" x14ac:dyDescent="0.25">
      <c r="A86" s="66">
        <v>64</v>
      </c>
      <c r="B86" s="101">
        <f t="shared" si="26"/>
        <v>0</v>
      </c>
      <c r="C86" s="67">
        <f t="shared" si="27"/>
        <v>0</v>
      </c>
      <c r="D86" s="67">
        <f t="shared" si="28"/>
        <v>0</v>
      </c>
      <c r="E86" s="67">
        <f t="shared" si="0"/>
        <v>0</v>
      </c>
      <c r="F86" s="67">
        <f t="shared" si="29"/>
        <v>0</v>
      </c>
      <c r="G86" s="67">
        <f t="shared" si="1"/>
        <v>0</v>
      </c>
      <c r="H86" s="67">
        <f t="shared" si="30"/>
        <v>0</v>
      </c>
      <c r="I86" s="67">
        <f t="shared" si="2"/>
        <v>0</v>
      </c>
      <c r="J86" s="67">
        <f t="shared" si="3"/>
        <v>0</v>
      </c>
      <c r="K86" s="67">
        <f t="shared" si="4"/>
        <v>0</v>
      </c>
      <c r="L86" s="67">
        <f t="shared" si="31"/>
        <v>0</v>
      </c>
      <c r="M86" s="67">
        <f t="shared" si="5"/>
        <v>0</v>
      </c>
      <c r="N86" s="67">
        <f t="shared" si="6"/>
        <v>0</v>
      </c>
      <c r="O86" s="67">
        <f t="shared" si="7"/>
        <v>0</v>
      </c>
      <c r="P86" s="67">
        <f t="shared" si="8"/>
        <v>0</v>
      </c>
      <c r="Q86" s="67">
        <f t="shared" si="9"/>
        <v>0</v>
      </c>
      <c r="R86" s="67">
        <f t="shared" si="10"/>
        <v>0</v>
      </c>
      <c r="S86" s="67">
        <f t="shared" si="11"/>
        <v>0</v>
      </c>
      <c r="T86" s="67">
        <f t="shared" si="12"/>
        <v>0</v>
      </c>
      <c r="U86" s="67">
        <f t="shared" si="13"/>
        <v>0</v>
      </c>
      <c r="V86" s="67">
        <f t="shared" si="14"/>
        <v>0</v>
      </c>
      <c r="W86" s="67">
        <f t="shared" si="15"/>
        <v>0</v>
      </c>
      <c r="X86" s="67">
        <f t="shared" si="16"/>
        <v>0</v>
      </c>
      <c r="Y86" s="67">
        <f t="shared" si="17"/>
        <v>0</v>
      </c>
      <c r="Z86" s="67">
        <f t="shared" si="18"/>
        <v>0</v>
      </c>
      <c r="AA86" s="67">
        <f t="shared" si="19"/>
        <v>0</v>
      </c>
      <c r="AB86" s="67">
        <f t="shared" si="20"/>
        <v>0</v>
      </c>
      <c r="AC86" s="67">
        <f t="shared" si="21"/>
        <v>0</v>
      </c>
      <c r="AD86" s="67">
        <f t="shared" si="22"/>
        <v>0</v>
      </c>
      <c r="AE86" s="67">
        <f t="shared" si="23"/>
        <v>0</v>
      </c>
      <c r="AF86" s="67">
        <f t="shared" si="24"/>
        <v>0</v>
      </c>
      <c r="AG86" s="67">
        <f t="shared" si="25"/>
        <v>0</v>
      </c>
    </row>
    <row r="87" spans="1:33" x14ac:dyDescent="0.25">
      <c r="A87" s="66">
        <v>65</v>
      </c>
      <c r="B87" s="101">
        <f t="shared" si="26"/>
        <v>0</v>
      </c>
      <c r="C87" s="67">
        <f t="shared" si="27"/>
        <v>0</v>
      </c>
      <c r="D87" s="67">
        <f t="shared" si="28"/>
        <v>0</v>
      </c>
      <c r="E87" s="67">
        <f t="shared" si="0"/>
        <v>0</v>
      </c>
      <c r="F87" s="67">
        <f t="shared" si="29"/>
        <v>0</v>
      </c>
      <c r="G87" s="67">
        <f t="shared" si="1"/>
        <v>0</v>
      </c>
      <c r="H87" s="67">
        <f t="shared" si="30"/>
        <v>0</v>
      </c>
      <c r="I87" s="67">
        <f t="shared" si="2"/>
        <v>0</v>
      </c>
      <c r="J87" s="67">
        <f t="shared" si="3"/>
        <v>0</v>
      </c>
      <c r="K87" s="67">
        <f t="shared" si="4"/>
        <v>0</v>
      </c>
      <c r="L87" s="67">
        <f t="shared" si="31"/>
        <v>0</v>
      </c>
      <c r="M87" s="67">
        <f t="shared" si="5"/>
        <v>0</v>
      </c>
      <c r="N87" s="67">
        <f t="shared" si="6"/>
        <v>0</v>
      </c>
      <c r="O87" s="67">
        <f t="shared" si="7"/>
        <v>0</v>
      </c>
      <c r="P87" s="67">
        <f t="shared" si="8"/>
        <v>0</v>
      </c>
      <c r="Q87" s="67">
        <f t="shared" si="9"/>
        <v>0</v>
      </c>
      <c r="R87" s="67">
        <f t="shared" si="10"/>
        <v>0</v>
      </c>
      <c r="S87" s="67">
        <f t="shared" si="11"/>
        <v>0</v>
      </c>
      <c r="T87" s="67">
        <f t="shared" si="12"/>
        <v>0</v>
      </c>
      <c r="U87" s="67">
        <f t="shared" si="13"/>
        <v>0</v>
      </c>
      <c r="V87" s="67">
        <f t="shared" si="14"/>
        <v>0</v>
      </c>
      <c r="W87" s="67">
        <f t="shared" si="15"/>
        <v>0</v>
      </c>
      <c r="X87" s="67">
        <f t="shared" si="16"/>
        <v>0</v>
      </c>
      <c r="Y87" s="67">
        <f t="shared" si="17"/>
        <v>0</v>
      </c>
      <c r="Z87" s="67">
        <f t="shared" si="18"/>
        <v>0</v>
      </c>
      <c r="AA87" s="67">
        <f t="shared" si="19"/>
        <v>0</v>
      </c>
      <c r="AB87" s="67">
        <f t="shared" si="20"/>
        <v>0</v>
      </c>
      <c r="AC87" s="67">
        <f t="shared" si="21"/>
        <v>0</v>
      </c>
      <c r="AD87" s="67">
        <f t="shared" si="22"/>
        <v>0</v>
      </c>
      <c r="AE87" s="67">
        <f t="shared" si="23"/>
        <v>0</v>
      </c>
      <c r="AF87" s="67">
        <f t="shared" si="24"/>
        <v>0</v>
      </c>
      <c r="AG87" s="67">
        <f t="shared" si="25"/>
        <v>0</v>
      </c>
    </row>
    <row r="88" spans="1:33" x14ac:dyDescent="0.25">
      <c r="A88" s="66">
        <v>66</v>
      </c>
      <c r="B88" s="101">
        <f t="shared" si="26"/>
        <v>0</v>
      </c>
      <c r="C88" s="67">
        <f t="shared" si="27"/>
        <v>0</v>
      </c>
      <c r="D88" s="67">
        <f t="shared" si="28"/>
        <v>0</v>
      </c>
      <c r="E88" s="67">
        <f t="shared" ref="E88:E142" si="32">IF((E87-D88)&lt;=0.0001,0,(E87-D88)*(1+(E$20/12)))</f>
        <v>0</v>
      </c>
      <c r="F88" s="67">
        <f t="shared" si="29"/>
        <v>0</v>
      </c>
      <c r="G88" s="67">
        <f t="shared" ref="G88:G142" si="33">IF((G87-F88)&lt;=0.0001,0,(G87-F88)*(1+(G$20/12)))</f>
        <v>0</v>
      </c>
      <c r="H88" s="67">
        <f t="shared" si="30"/>
        <v>0</v>
      </c>
      <c r="I88" s="67">
        <f t="shared" ref="I88:I142" si="34">IF((I87-H88)&lt;=0.0001,0,(I87-H88)*(1+(I$20/12)))</f>
        <v>0</v>
      </c>
      <c r="J88" s="67">
        <f t="shared" ref="J88:J142" si="35">IF(AND(((K87-$H$12+H88-K$19-I$19-G$19-E$19-C$19)&lt;=0),I88=0),K87, IF((K87-$K$19-$H$12)&lt;=0,K87,IF(I88=0,$H$12-H88+K$19+I$19+G$19+E$19+C$19,K$19)))</f>
        <v>0</v>
      </c>
      <c r="K88" s="67">
        <f t="shared" ref="K88:K142" si="36">IF((K87-J88)&lt;=0.0001,0,(K87-J88)*(1+(K$20/12)))</f>
        <v>0</v>
      </c>
      <c r="L88" s="67">
        <f t="shared" si="31"/>
        <v>0</v>
      </c>
      <c r="M88" s="67">
        <f t="shared" ref="M88:M142" si="37">IF((M87-L88)&lt;=0.0001,0,(M87-L88)*(1+(M$20/12)))</f>
        <v>0</v>
      </c>
      <c r="N88" s="67">
        <f t="shared" ref="N88:N142" si="38">IF(AND(((O87-$H$12+L88-O$19-M$19-K$19-I$19-G$19-E$19-C$19)&lt;=0),M88=0),O87, IF((O87-O$19-$H$12)&lt;=0,O87,IF(M88=0,$H$12-L88+O$19+M$19+K$19+I$19+G$19+E$19+C$19,O$19)))</f>
        <v>0</v>
      </c>
      <c r="O88" s="67">
        <f t="shared" ref="O88:O142" si="39">IF((O87-N88)&lt;=0.0001,0,(O87-N88)*(1+(O$20/12)))</f>
        <v>0</v>
      </c>
      <c r="P88" s="67">
        <f t="shared" ref="P88:P142" si="40">IF(AND(((Q87-$H$12+N88-Q$19-O$19-M$19-K$19-I$19-G$19-E$19-C$19)&lt;=0),O88=0),Q87, IF((Q87-Q$19-$H$12)&lt;=0,Q87,IF(O88=0,$H$12-N88+Q$19+O$19+M$19+K$19+I$19+G$19+E$19+C$19,Q$19)))</f>
        <v>0</v>
      </c>
      <c r="Q88" s="67">
        <f t="shared" ref="Q88:Q142" si="41">IF((Q87-P88)&lt;=0.0001,0,(Q87-P88)*(1+(Q$20/12)))</f>
        <v>0</v>
      </c>
      <c r="R88" s="67">
        <f t="shared" ref="R88:R142" si="42">IF(AND(((S87-$H$12+P88-S$19-Q$19-O$19-M$19-K$19-I$19-G$19-E$19-C$19)&lt;=0),Q88=0),S87, IF((S87-S$19-$H$12)&lt;=0,S87,IF(Q88=0,$H$12-P88+S$19+Q$19+O$19+M$19+K$19+I$19+G$19+E$19+C$19,S$19)))</f>
        <v>0</v>
      </c>
      <c r="S88" s="67">
        <f t="shared" ref="S88:S142" si="43">IF((S87-R88)&lt;=0.0001,0,(S87-R88)*(1+(S$20/12)))</f>
        <v>0</v>
      </c>
      <c r="T88" s="67">
        <f t="shared" ref="T88:T142" si="44">IF(AND(((U87-$H$12+R88-U$19-S$19-Q$19-O$19-M$19-K$19-I$19-G$19-E$19-C$19)&lt;=0),S88=0),U87, IF((U87-U$19-$H$12)&lt;=0,U87,IF(S88=0,$H$12-R88+U$19+S$19+Q$19+O$19+M$19+K$19+I$19+G$19+E$19+C$19,U$19)))</f>
        <v>0</v>
      </c>
      <c r="U88" s="67">
        <f t="shared" ref="U88:U142" si="45">IF((U87-T88)&lt;=0.0001,0,(U87-T88)*(1+(U$20/12)))</f>
        <v>0</v>
      </c>
      <c r="V88" s="67">
        <f t="shared" ref="V88:V142" si="46">IF(AND(((W87-$H$12+T88-W$19-U$19-S$19-Q$19-O$19-M$19-K$19-I$19-G$19-E$19-C$19)&lt;=0),U88=0),W87, IF((W87-W$19-$H$12)&lt;=0,W87,IF(U88=0,$H$12-T88+W$19+U$19+S$19+Q$19+O$19+M$19+K$19+I$19+G$19+E$19+C$19,W$19)))</f>
        <v>0</v>
      </c>
      <c r="W88" s="67">
        <f t="shared" ref="W88:W142" si="47">IF((W87-V88)&lt;=0.0001,0,(W87-V88)*(1+(W$20/12)))</f>
        <v>0</v>
      </c>
      <c r="X88" s="67">
        <f t="shared" ref="X88:X142" si="48">IF(AND(((Y87-$H$12+V88-Y$19-W$19-U$19-S$19-Q$19-O$19-M$19-K$19-I$19-G$19-E$19-C$19)&lt;=0),W88=0),Y87, IF((Y87-Y$19-$H$12)&lt;=0,Y87,IF(W88=0,$H$12-V88+Y$19+W$19+U$19+S$19+Q$19+O$19+M$19+K$19+I$19+G$19+E$19+C$19,Y$19)))</f>
        <v>0</v>
      </c>
      <c r="Y88" s="67">
        <f t="shared" ref="Y88:Y142" si="49">IF((Y87-X88)&lt;=0.0001,0,(Y87-X88)*(1+(Y$20/12)))</f>
        <v>0</v>
      </c>
      <c r="Z88" s="67">
        <f t="shared" ref="Z88:Z142" si="50">IF(AND(((AA87-$H$12+X88-AA$19-Y$19-W$19-U$19-S$19-Q$19-O$19-M$19-K$19-I$19-G$19-E$19-C$19)&lt;=0),Y88=0),AA87, IF((AA87-AA$19-$H$12)&lt;=0,AA87,IF(Y88=0,$H$12-X88+AA$19+Y$19+W$19+U$19+S$19+Q$19+O$19+M$19+K$19+I$19+G$19+E$19+C$19,AA$19)))</f>
        <v>0</v>
      </c>
      <c r="AA88" s="67">
        <f t="shared" ref="AA88:AA142" si="51">IF((AA87-Z88)&lt;=0.0001,0,(AA87-Z88)*(1+(AA$20/12)))</f>
        <v>0</v>
      </c>
      <c r="AB88" s="67">
        <f t="shared" ref="AB88:AB142" si="52">IF(AND(((AC87-$H$12+Z88-AC$19-AA$19-Y$19-W$19-U$19-S$19-Q$19-O$19-M$19-K$19-I$19-G$19-E$19-C$19)&lt;=0),AA88=0),AC87, IF((AC87-AC$19-$H$12)&lt;=0,AC87,IF(AA88=0,$H$12-Z88+AC$19+AA$19+Y$19+W$19+U$19+S$19+Q$19+O$19+M$19+K$19+I$19+G$19+E$19+C$19,AC$19)))</f>
        <v>0</v>
      </c>
      <c r="AC88" s="67">
        <f t="shared" ref="AC88:AC142" si="53">IF((AC87-AB88)&lt;=0.0001,0,(AC87-AB88)*(1+(AC$20/12)))</f>
        <v>0</v>
      </c>
      <c r="AD88" s="67">
        <f t="shared" ref="AD88:AD142" si="54">IF(AND(((AE87-$H$12+AB88-AE$19-AC$19-AA$19-Y$19-W$19-U$19-S$19-Q$19-O$19-M$19-K$19-I$19-G$19-E$19-C$19)&lt;=0),AC88=0),AE87, IF((AE87-AE$19-$H$12)&lt;=0,AE87,IF(AC88=0,$H$12-AB88+AE$19+AC$19+AA$19+Y$19+W$19+U$19+S$19+Q$19+O$19+M$19+K$19+I$19+G$19+E$19+C$19,AE$19)))</f>
        <v>0</v>
      </c>
      <c r="AE88" s="67">
        <f t="shared" ref="AE88:AE142" si="55">IF((AE87-AD88)&lt;=0.0001,0,(AE87-AD88)*(1+(AE$20/12)))</f>
        <v>0</v>
      </c>
      <c r="AF88" s="67">
        <f t="shared" ref="AF88:AF142" si="56">IF(AND(((AG87-$H$12+AD88-AG$19-AE$19-AC$19-AA$19-Y$19-W$19-U$19-S$19-Q$19-O$19-M$19-K$19-I$19-G$19-E$19-C$19)&lt;=0),AE88=0),AG87, IF((AG87-AG$19-$H$12)&lt;=0,AG87,IF(AE88=0,$H$12-AD88+AG$19+AE$19+AC$19+AA$19+Y$19+W$19+U$19+S$19+Q$19+O$19+M$19+K$19+I$19+G$19+E$19+C$19,AG$19)))</f>
        <v>0</v>
      </c>
      <c r="AG88" s="67">
        <f t="shared" ref="AG88:AG142" si="57">IF((AG87-AF88)&lt;=0.0001,0,(AG87-AF88)*(1+(AG$20/12)))</f>
        <v>0</v>
      </c>
    </row>
    <row r="89" spans="1:33" x14ac:dyDescent="0.25">
      <c r="A89" s="66">
        <v>67</v>
      </c>
      <c r="B89" s="101">
        <f t="shared" ref="B89:B142" si="58">IF((C88-$H$12-$C$19)&lt;=0,($H$12+(C88-$H$12)),($H$12+$C$19))</f>
        <v>0</v>
      </c>
      <c r="C89" s="67">
        <f t="shared" ref="C89:C142" si="59">IF((C88-B89)&lt;=0.0001,0,(C88-B89)*(1+(C$20/12)))</f>
        <v>0</v>
      </c>
      <c r="D89" s="67">
        <f t="shared" ref="D89:D142" si="60">IF(AND(((E88-$H$12+B89-E$19-C$19)&lt;=0),C89=0),E88,IF((E88-$E$19-$H$12)&lt;=0,E88,IF(C89=0,$H$12-B89+E$19+C$19,E$19)))</f>
        <v>0</v>
      </c>
      <c r="E89" s="67">
        <f t="shared" si="32"/>
        <v>0</v>
      </c>
      <c r="F89" s="67">
        <f t="shared" ref="F89:F142" si="61">IF(AND(((G88-$H$12+D89-G$19-E$19-C$19)&lt;=0),E89=0),G88, IF((G88-$G$19-$H$12)&lt;=0,G88,IF(E89=0,$H$12-D89+G$19+E$19+C$19,G$19)))</f>
        <v>0</v>
      </c>
      <c r="G89" s="67">
        <f t="shared" si="33"/>
        <v>0</v>
      </c>
      <c r="H89" s="67">
        <f t="shared" ref="H89:H142" si="62">IF(AND(((I88-$H$12+F89-I$19-G$19-E$19-C$19)&lt;=0),G89=0),I88, IF((I88-$I$19-$H$12)&lt;=0,I88,IF(G89=0,$H$12-F89+I$19+G$19+E$19+C$19,I$19)))</f>
        <v>0</v>
      </c>
      <c r="I89" s="67">
        <f t="shared" si="34"/>
        <v>0</v>
      </c>
      <c r="J89" s="67">
        <f t="shared" si="35"/>
        <v>0</v>
      </c>
      <c r="K89" s="67">
        <f t="shared" si="36"/>
        <v>0</v>
      </c>
      <c r="L89" s="67">
        <f t="shared" ref="L89:L142" si="63">IF(AND(((M88-$H$12+J89-M$19-K$19-I$19-G$19-E$19-C$19)&lt;=0),K89=0),M88, IF((M88-$M$19-$H$12)&lt;=0,M88,IF(K89=0,$H$12-J89+M$19+K$19+I$19+G$19+E$19+C$19,M$19)))</f>
        <v>0</v>
      </c>
      <c r="M89" s="67">
        <f t="shared" si="37"/>
        <v>0</v>
      </c>
      <c r="N89" s="67">
        <f t="shared" si="38"/>
        <v>0</v>
      </c>
      <c r="O89" s="67">
        <f t="shared" si="39"/>
        <v>0</v>
      </c>
      <c r="P89" s="67">
        <f t="shared" si="40"/>
        <v>0</v>
      </c>
      <c r="Q89" s="67">
        <f t="shared" si="41"/>
        <v>0</v>
      </c>
      <c r="R89" s="67">
        <f t="shared" si="42"/>
        <v>0</v>
      </c>
      <c r="S89" s="67">
        <f t="shared" si="43"/>
        <v>0</v>
      </c>
      <c r="T89" s="67">
        <f t="shared" si="44"/>
        <v>0</v>
      </c>
      <c r="U89" s="67">
        <f t="shared" si="45"/>
        <v>0</v>
      </c>
      <c r="V89" s="67">
        <f t="shared" si="46"/>
        <v>0</v>
      </c>
      <c r="W89" s="67">
        <f t="shared" si="47"/>
        <v>0</v>
      </c>
      <c r="X89" s="67">
        <f t="shared" si="48"/>
        <v>0</v>
      </c>
      <c r="Y89" s="67">
        <f t="shared" si="49"/>
        <v>0</v>
      </c>
      <c r="Z89" s="67">
        <f t="shared" si="50"/>
        <v>0</v>
      </c>
      <c r="AA89" s="67">
        <f t="shared" si="51"/>
        <v>0</v>
      </c>
      <c r="AB89" s="67">
        <f t="shared" si="52"/>
        <v>0</v>
      </c>
      <c r="AC89" s="67">
        <f t="shared" si="53"/>
        <v>0</v>
      </c>
      <c r="AD89" s="67">
        <f t="shared" si="54"/>
        <v>0</v>
      </c>
      <c r="AE89" s="67">
        <f t="shared" si="55"/>
        <v>0</v>
      </c>
      <c r="AF89" s="67">
        <f t="shared" si="56"/>
        <v>0</v>
      </c>
      <c r="AG89" s="67">
        <f t="shared" si="57"/>
        <v>0</v>
      </c>
    </row>
    <row r="90" spans="1:33" x14ac:dyDescent="0.25">
      <c r="A90" s="66">
        <v>68</v>
      </c>
      <c r="B90" s="101">
        <f t="shared" si="58"/>
        <v>0</v>
      </c>
      <c r="C90" s="67">
        <f t="shared" si="59"/>
        <v>0</v>
      </c>
      <c r="D90" s="67">
        <f t="shared" si="60"/>
        <v>0</v>
      </c>
      <c r="E90" s="67">
        <f t="shared" si="32"/>
        <v>0</v>
      </c>
      <c r="F90" s="67">
        <f t="shared" si="61"/>
        <v>0</v>
      </c>
      <c r="G90" s="67">
        <f t="shared" si="33"/>
        <v>0</v>
      </c>
      <c r="H90" s="67">
        <f t="shared" si="62"/>
        <v>0</v>
      </c>
      <c r="I90" s="67">
        <f t="shared" si="34"/>
        <v>0</v>
      </c>
      <c r="J90" s="67">
        <f t="shared" si="35"/>
        <v>0</v>
      </c>
      <c r="K90" s="67">
        <f t="shared" si="36"/>
        <v>0</v>
      </c>
      <c r="L90" s="67">
        <f t="shared" si="63"/>
        <v>0</v>
      </c>
      <c r="M90" s="67">
        <f t="shared" si="37"/>
        <v>0</v>
      </c>
      <c r="N90" s="67">
        <f t="shared" si="38"/>
        <v>0</v>
      </c>
      <c r="O90" s="67">
        <f t="shared" si="39"/>
        <v>0</v>
      </c>
      <c r="P90" s="67">
        <f t="shared" si="40"/>
        <v>0</v>
      </c>
      <c r="Q90" s="67">
        <f t="shared" si="41"/>
        <v>0</v>
      </c>
      <c r="R90" s="67">
        <f t="shared" si="42"/>
        <v>0</v>
      </c>
      <c r="S90" s="67">
        <f t="shared" si="43"/>
        <v>0</v>
      </c>
      <c r="T90" s="67">
        <f t="shared" si="44"/>
        <v>0</v>
      </c>
      <c r="U90" s="67">
        <f t="shared" si="45"/>
        <v>0</v>
      </c>
      <c r="V90" s="67">
        <f t="shared" si="46"/>
        <v>0</v>
      </c>
      <c r="W90" s="67">
        <f t="shared" si="47"/>
        <v>0</v>
      </c>
      <c r="X90" s="67">
        <f t="shared" si="48"/>
        <v>0</v>
      </c>
      <c r="Y90" s="67">
        <f t="shared" si="49"/>
        <v>0</v>
      </c>
      <c r="Z90" s="67">
        <f t="shared" si="50"/>
        <v>0</v>
      </c>
      <c r="AA90" s="67">
        <f t="shared" si="51"/>
        <v>0</v>
      </c>
      <c r="AB90" s="67">
        <f t="shared" si="52"/>
        <v>0</v>
      </c>
      <c r="AC90" s="67">
        <f t="shared" si="53"/>
        <v>0</v>
      </c>
      <c r="AD90" s="67">
        <f t="shared" si="54"/>
        <v>0</v>
      </c>
      <c r="AE90" s="67">
        <f t="shared" si="55"/>
        <v>0</v>
      </c>
      <c r="AF90" s="67">
        <f t="shared" si="56"/>
        <v>0</v>
      </c>
      <c r="AG90" s="67">
        <f t="shared" si="57"/>
        <v>0</v>
      </c>
    </row>
    <row r="91" spans="1:33" x14ac:dyDescent="0.25">
      <c r="A91" s="66">
        <v>69</v>
      </c>
      <c r="B91" s="101">
        <f>IF((C90-$H$12-$C$19)&lt;=0,($H$12+(C90-$H$12)),($H$12+$C$19))</f>
        <v>0</v>
      </c>
      <c r="C91" s="67">
        <f t="shared" si="59"/>
        <v>0</v>
      </c>
      <c r="D91" s="67">
        <f t="shared" si="60"/>
        <v>0</v>
      </c>
      <c r="E91" s="67">
        <f t="shared" si="32"/>
        <v>0</v>
      </c>
      <c r="F91" s="67">
        <f t="shared" si="61"/>
        <v>0</v>
      </c>
      <c r="G91" s="67">
        <f t="shared" si="33"/>
        <v>0</v>
      </c>
      <c r="H91" s="67">
        <f t="shared" si="62"/>
        <v>0</v>
      </c>
      <c r="I91" s="67">
        <f t="shared" si="34"/>
        <v>0</v>
      </c>
      <c r="J91" s="67">
        <f t="shared" si="35"/>
        <v>0</v>
      </c>
      <c r="K91" s="67">
        <f t="shared" si="36"/>
        <v>0</v>
      </c>
      <c r="L91" s="67">
        <f t="shared" si="63"/>
        <v>0</v>
      </c>
      <c r="M91" s="67">
        <f t="shared" si="37"/>
        <v>0</v>
      </c>
      <c r="N91" s="67">
        <f t="shared" si="38"/>
        <v>0</v>
      </c>
      <c r="O91" s="67">
        <f t="shared" si="39"/>
        <v>0</v>
      </c>
      <c r="P91" s="67">
        <f t="shared" si="40"/>
        <v>0</v>
      </c>
      <c r="Q91" s="67">
        <f t="shared" si="41"/>
        <v>0</v>
      </c>
      <c r="R91" s="67">
        <f t="shared" si="42"/>
        <v>0</v>
      </c>
      <c r="S91" s="67">
        <f t="shared" si="43"/>
        <v>0</v>
      </c>
      <c r="T91" s="67">
        <f t="shared" si="44"/>
        <v>0</v>
      </c>
      <c r="U91" s="67">
        <f t="shared" si="45"/>
        <v>0</v>
      </c>
      <c r="V91" s="67">
        <f t="shared" si="46"/>
        <v>0</v>
      </c>
      <c r="W91" s="67">
        <f t="shared" si="47"/>
        <v>0</v>
      </c>
      <c r="X91" s="67">
        <f t="shared" si="48"/>
        <v>0</v>
      </c>
      <c r="Y91" s="67">
        <f t="shared" si="49"/>
        <v>0</v>
      </c>
      <c r="Z91" s="67">
        <f t="shared" si="50"/>
        <v>0</v>
      </c>
      <c r="AA91" s="67">
        <f t="shared" si="51"/>
        <v>0</v>
      </c>
      <c r="AB91" s="67">
        <f t="shared" si="52"/>
        <v>0</v>
      </c>
      <c r="AC91" s="67">
        <f t="shared" si="53"/>
        <v>0</v>
      </c>
      <c r="AD91" s="67">
        <f t="shared" si="54"/>
        <v>0</v>
      </c>
      <c r="AE91" s="67">
        <f t="shared" si="55"/>
        <v>0</v>
      </c>
      <c r="AF91" s="67">
        <f t="shared" si="56"/>
        <v>0</v>
      </c>
      <c r="AG91" s="67">
        <f t="shared" si="57"/>
        <v>0</v>
      </c>
    </row>
    <row r="92" spans="1:33" x14ac:dyDescent="0.25">
      <c r="A92" s="66">
        <v>70</v>
      </c>
      <c r="B92" s="101">
        <f t="shared" si="58"/>
        <v>0</v>
      </c>
      <c r="C92" s="67">
        <f t="shared" si="59"/>
        <v>0</v>
      </c>
      <c r="D92" s="67">
        <f t="shared" si="60"/>
        <v>0</v>
      </c>
      <c r="E92" s="67">
        <f t="shared" si="32"/>
        <v>0</v>
      </c>
      <c r="F92" s="67">
        <f t="shared" si="61"/>
        <v>0</v>
      </c>
      <c r="G92" s="67">
        <f t="shared" si="33"/>
        <v>0</v>
      </c>
      <c r="H92" s="67">
        <f t="shared" si="62"/>
        <v>0</v>
      </c>
      <c r="I92" s="67">
        <f t="shared" si="34"/>
        <v>0</v>
      </c>
      <c r="J92" s="67">
        <f t="shared" si="35"/>
        <v>0</v>
      </c>
      <c r="K92" s="67">
        <f t="shared" si="36"/>
        <v>0</v>
      </c>
      <c r="L92" s="67">
        <f t="shared" si="63"/>
        <v>0</v>
      </c>
      <c r="M92" s="67">
        <f t="shared" si="37"/>
        <v>0</v>
      </c>
      <c r="N92" s="67">
        <f t="shared" si="38"/>
        <v>0</v>
      </c>
      <c r="O92" s="67">
        <f t="shared" si="39"/>
        <v>0</v>
      </c>
      <c r="P92" s="67">
        <f t="shared" si="40"/>
        <v>0</v>
      </c>
      <c r="Q92" s="67">
        <f t="shared" si="41"/>
        <v>0</v>
      </c>
      <c r="R92" s="67">
        <f t="shared" si="42"/>
        <v>0</v>
      </c>
      <c r="S92" s="67">
        <f t="shared" si="43"/>
        <v>0</v>
      </c>
      <c r="T92" s="67">
        <f t="shared" si="44"/>
        <v>0</v>
      </c>
      <c r="U92" s="67">
        <f t="shared" si="45"/>
        <v>0</v>
      </c>
      <c r="V92" s="67">
        <f t="shared" si="46"/>
        <v>0</v>
      </c>
      <c r="W92" s="67">
        <f t="shared" si="47"/>
        <v>0</v>
      </c>
      <c r="X92" s="67">
        <f t="shared" si="48"/>
        <v>0</v>
      </c>
      <c r="Y92" s="67">
        <f t="shared" si="49"/>
        <v>0</v>
      </c>
      <c r="Z92" s="67">
        <f t="shared" si="50"/>
        <v>0</v>
      </c>
      <c r="AA92" s="67">
        <f t="shared" si="51"/>
        <v>0</v>
      </c>
      <c r="AB92" s="67">
        <f t="shared" si="52"/>
        <v>0</v>
      </c>
      <c r="AC92" s="67">
        <f t="shared" si="53"/>
        <v>0</v>
      </c>
      <c r="AD92" s="67">
        <f t="shared" si="54"/>
        <v>0</v>
      </c>
      <c r="AE92" s="67">
        <f t="shared" si="55"/>
        <v>0</v>
      </c>
      <c r="AF92" s="67">
        <f t="shared" si="56"/>
        <v>0</v>
      </c>
      <c r="AG92" s="67">
        <f t="shared" si="57"/>
        <v>0</v>
      </c>
    </row>
    <row r="93" spans="1:33" x14ac:dyDescent="0.25">
      <c r="A93" s="66">
        <v>71</v>
      </c>
      <c r="B93" s="101">
        <f t="shared" si="58"/>
        <v>0</v>
      </c>
      <c r="C93" s="67">
        <f t="shared" si="59"/>
        <v>0</v>
      </c>
      <c r="D93" s="67">
        <f t="shared" si="60"/>
        <v>0</v>
      </c>
      <c r="E93" s="67">
        <f t="shared" si="32"/>
        <v>0</v>
      </c>
      <c r="F93" s="67">
        <f t="shared" si="61"/>
        <v>0</v>
      </c>
      <c r="G93" s="67">
        <f t="shared" si="33"/>
        <v>0</v>
      </c>
      <c r="H93" s="67">
        <f t="shared" si="62"/>
        <v>0</v>
      </c>
      <c r="I93" s="67">
        <f t="shared" si="34"/>
        <v>0</v>
      </c>
      <c r="J93" s="67">
        <f t="shared" si="35"/>
        <v>0</v>
      </c>
      <c r="K93" s="67">
        <f t="shared" si="36"/>
        <v>0</v>
      </c>
      <c r="L93" s="67">
        <f t="shared" si="63"/>
        <v>0</v>
      </c>
      <c r="M93" s="67">
        <f t="shared" si="37"/>
        <v>0</v>
      </c>
      <c r="N93" s="67">
        <f t="shared" si="38"/>
        <v>0</v>
      </c>
      <c r="O93" s="67">
        <f t="shared" si="39"/>
        <v>0</v>
      </c>
      <c r="P93" s="67">
        <f t="shared" si="40"/>
        <v>0</v>
      </c>
      <c r="Q93" s="67">
        <f t="shared" si="41"/>
        <v>0</v>
      </c>
      <c r="R93" s="67">
        <f t="shared" si="42"/>
        <v>0</v>
      </c>
      <c r="S93" s="67">
        <f t="shared" si="43"/>
        <v>0</v>
      </c>
      <c r="T93" s="67">
        <f t="shared" si="44"/>
        <v>0</v>
      </c>
      <c r="U93" s="67">
        <f t="shared" si="45"/>
        <v>0</v>
      </c>
      <c r="V93" s="67">
        <f t="shared" si="46"/>
        <v>0</v>
      </c>
      <c r="W93" s="67">
        <f t="shared" si="47"/>
        <v>0</v>
      </c>
      <c r="X93" s="67">
        <f t="shared" si="48"/>
        <v>0</v>
      </c>
      <c r="Y93" s="67">
        <f t="shared" si="49"/>
        <v>0</v>
      </c>
      <c r="Z93" s="67">
        <f t="shared" si="50"/>
        <v>0</v>
      </c>
      <c r="AA93" s="67">
        <f t="shared" si="51"/>
        <v>0</v>
      </c>
      <c r="AB93" s="67">
        <f t="shared" si="52"/>
        <v>0</v>
      </c>
      <c r="AC93" s="67">
        <f t="shared" si="53"/>
        <v>0</v>
      </c>
      <c r="AD93" s="67">
        <f t="shared" si="54"/>
        <v>0</v>
      </c>
      <c r="AE93" s="67">
        <f t="shared" si="55"/>
        <v>0</v>
      </c>
      <c r="AF93" s="67">
        <f t="shared" si="56"/>
        <v>0</v>
      </c>
      <c r="AG93" s="67">
        <f t="shared" si="57"/>
        <v>0</v>
      </c>
    </row>
    <row r="94" spans="1:33" x14ac:dyDescent="0.25">
      <c r="A94" s="66">
        <v>72</v>
      </c>
      <c r="B94" s="101">
        <f t="shared" si="58"/>
        <v>0</v>
      </c>
      <c r="C94" s="67">
        <f t="shared" si="59"/>
        <v>0</v>
      </c>
      <c r="D94" s="67">
        <f t="shared" si="60"/>
        <v>0</v>
      </c>
      <c r="E94" s="67">
        <f t="shared" si="32"/>
        <v>0</v>
      </c>
      <c r="F94" s="67">
        <f t="shared" si="61"/>
        <v>0</v>
      </c>
      <c r="G94" s="67">
        <f t="shared" si="33"/>
        <v>0</v>
      </c>
      <c r="H94" s="67">
        <f t="shared" si="62"/>
        <v>0</v>
      </c>
      <c r="I94" s="67">
        <f t="shared" si="34"/>
        <v>0</v>
      </c>
      <c r="J94" s="67">
        <f t="shared" si="35"/>
        <v>0</v>
      </c>
      <c r="K94" s="67">
        <f t="shared" si="36"/>
        <v>0</v>
      </c>
      <c r="L94" s="67">
        <f t="shared" si="63"/>
        <v>0</v>
      </c>
      <c r="M94" s="67">
        <f t="shared" si="37"/>
        <v>0</v>
      </c>
      <c r="N94" s="67">
        <f t="shared" si="38"/>
        <v>0</v>
      </c>
      <c r="O94" s="67">
        <f t="shared" si="39"/>
        <v>0</v>
      </c>
      <c r="P94" s="67">
        <f t="shared" si="40"/>
        <v>0</v>
      </c>
      <c r="Q94" s="67">
        <f t="shared" si="41"/>
        <v>0</v>
      </c>
      <c r="R94" s="67">
        <f t="shared" si="42"/>
        <v>0</v>
      </c>
      <c r="S94" s="67">
        <f t="shared" si="43"/>
        <v>0</v>
      </c>
      <c r="T94" s="67">
        <f t="shared" si="44"/>
        <v>0</v>
      </c>
      <c r="U94" s="67">
        <f t="shared" si="45"/>
        <v>0</v>
      </c>
      <c r="V94" s="67">
        <f t="shared" si="46"/>
        <v>0</v>
      </c>
      <c r="W94" s="67">
        <f t="shared" si="47"/>
        <v>0</v>
      </c>
      <c r="X94" s="67">
        <f t="shared" si="48"/>
        <v>0</v>
      </c>
      <c r="Y94" s="67">
        <f t="shared" si="49"/>
        <v>0</v>
      </c>
      <c r="Z94" s="67">
        <f t="shared" si="50"/>
        <v>0</v>
      </c>
      <c r="AA94" s="67">
        <f t="shared" si="51"/>
        <v>0</v>
      </c>
      <c r="AB94" s="67">
        <f t="shared" si="52"/>
        <v>0</v>
      </c>
      <c r="AC94" s="67">
        <f t="shared" si="53"/>
        <v>0</v>
      </c>
      <c r="AD94" s="67">
        <f t="shared" si="54"/>
        <v>0</v>
      </c>
      <c r="AE94" s="67">
        <f t="shared" si="55"/>
        <v>0</v>
      </c>
      <c r="AF94" s="67">
        <f t="shared" si="56"/>
        <v>0</v>
      </c>
      <c r="AG94" s="67">
        <f t="shared" si="57"/>
        <v>0</v>
      </c>
    </row>
    <row r="95" spans="1:33" x14ac:dyDescent="0.25">
      <c r="A95" s="66">
        <v>73</v>
      </c>
      <c r="B95" s="101">
        <f t="shared" si="58"/>
        <v>0</v>
      </c>
      <c r="C95" s="67">
        <f t="shared" si="59"/>
        <v>0</v>
      </c>
      <c r="D95" s="67">
        <f t="shared" si="60"/>
        <v>0</v>
      </c>
      <c r="E95" s="67">
        <f t="shared" si="32"/>
        <v>0</v>
      </c>
      <c r="F95" s="67">
        <f t="shared" si="61"/>
        <v>0</v>
      </c>
      <c r="G95" s="67">
        <f t="shared" si="33"/>
        <v>0</v>
      </c>
      <c r="H95" s="67">
        <f t="shared" si="62"/>
        <v>0</v>
      </c>
      <c r="I95" s="67">
        <f t="shared" si="34"/>
        <v>0</v>
      </c>
      <c r="J95" s="67">
        <f t="shared" si="35"/>
        <v>0</v>
      </c>
      <c r="K95" s="67">
        <f t="shared" si="36"/>
        <v>0</v>
      </c>
      <c r="L95" s="67">
        <f t="shared" si="63"/>
        <v>0</v>
      </c>
      <c r="M95" s="67">
        <f t="shared" si="37"/>
        <v>0</v>
      </c>
      <c r="N95" s="67">
        <f t="shared" si="38"/>
        <v>0</v>
      </c>
      <c r="O95" s="67">
        <f t="shared" si="39"/>
        <v>0</v>
      </c>
      <c r="P95" s="67">
        <f t="shared" si="40"/>
        <v>0</v>
      </c>
      <c r="Q95" s="67">
        <f t="shared" si="41"/>
        <v>0</v>
      </c>
      <c r="R95" s="67">
        <f t="shared" si="42"/>
        <v>0</v>
      </c>
      <c r="S95" s="67">
        <f t="shared" si="43"/>
        <v>0</v>
      </c>
      <c r="T95" s="67">
        <f t="shared" si="44"/>
        <v>0</v>
      </c>
      <c r="U95" s="67">
        <f t="shared" si="45"/>
        <v>0</v>
      </c>
      <c r="V95" s="67">
        <f t="shared" si="46"/>
        <v>0</v>
      </c>
      <c r="W95" s="67">
        <f t="shared" si="47"/>
        <v>0</v>
      </c>
      <c r="X95" s="67">
        <f t="shared" si="48"/>
        <v>0</v>
      </c>
      <c r="Y95" s="67">
        <f t="shared" si="49"/>
        <v>0</v>
      </c>
      <c r="Z95" s="67">
        <f t="shared" si="50"/>
        <v>0</v>
      </c>
      <c r="AA95" s="67">
        <f t="shared" si="51"/>
        <v>0</v>
      </c>
      <c r="AB95" s="67">
        <f t="shared" si="52"/>
        <v>0</v>
      </c>
      <c r="AC95" s="67">
        <f t="shared" si="53"/>
        <v>0</v>
      </c>
      <c r="AD95" s="67">
        <f t="shared" si="54"/>
        <v>0</v>
      </c>
      <c r="AE95" s="67">
        <f t="shared" si="55"/>
        <v>0</v>
      </c>
      <c r="AF95" s="67">
        <f t="shared" si="56"/>
        <v>0</v>
      </c>
      <c r="AG95" s="67">
        <f t="shared" si="57"/>
        <v>0</v>
      </c>
    </row>
    <row r="96" spans="1:33" x14ac:dyDescent="0.25">
      <c r="A96" s="66">
        <v>74</v>
      </c>
      <c r="B96" s="101">
        <f t="shared" si="58"/>
        <v>0</v>
      </c>
      <c r="C96" s="67">
        <f t="shared" si="59"/>
        <v>0</v>
      </c>
      <c r="D96" s="67">
        <f t="shared" si="60"/>
        <v>0</v>
      </c>
      <c r="E96" s="67">
        <f t="shared" si="32"/>
        <v>0</v>
      </c>
      <c r="F96" s="67">
        <f t="shared" si="61"/>
        <v>0</v>
      </c>
      <c r="G96" s="67">
        <f t="shared" si="33"/>
        <v>0</v>
      </c>
      <c r="H96" s="67">
        <f t="shared" si="62"/>
        <v>0</v>
      </c>
      <c r="I96" s="67">
        <f t="shared" si="34"/>
        <v>0</v>
      </c>
      <c r="J96" s="67">
        <f t="shared" si="35"/>
        <v>0</v>
      </c>
      <c r="K96" s="67">
        <f t="shared" si="36"/>
        <v>0</v>
      </c>
      <c r="L96" s="67">
        <f t="shared" si="63"/>
        <v>0</v>
      </c>
      <c r="M96" s="67">
        <f t="shared" si="37"/>
        <v>0</v>
      </c>
      <c r="N96" s="67">
        <f t="shared" si="38"/>
        <v>0</v>
      </c>
      <c r="O96" s="67">
        <f t="shared" si="39"/>
        <v>0</v>
      </c>
      <c r="P96" s="67">
        <f t="shared" si="40"/>
        <v>0</v>
      </c>
      <c r="Q96" s="67">
        <f t="shared" si="41"/>
        <v>0</v>
      </c>
      <c r="R96" s="67">
        <f t="shared" si="42"/>
        <v>0</v>
      </c>
      <c r="S96" s="67">
        <f t="shared" si="43"/>
        <v>0</v>
      </c>
      <c r="T96" s="67">
        <f t="shared" si="44"/>
        <v>0</v>
      </c>
      <c r="U96" s="67">
        <f t="shared" si="45"/>
        <v>0</v>
      </c>
      <c r="V96" s="67">
        <f t="shared" si="46"/>
        <v>0</v>
      </c>
      <c r="W96" s="67">
        <f t="shared" si="47"/>
        <v>0</v>
      </c>
      <c r="X96" s="67">
        <f t="shared" si="48"/>
        <v>0</v>
      </c>
      <c r="Y96" s="67">
        <f t="shared" si="49"/>
        <v>0</v>
      </c>
      <c r="Z96" s="67">
        <f t="shared" si="50"/>
        <v>0</v>
      </c>
      <c r="AA96" s="67">
        <f t="shared" si="51"/>
        <v>0</v>
      </c>
      <c r="AB96" s="67">
        <f t="shared" si="52"/>
        <v>0</v>
      </c>
      <c r="AC96" s="67">
        <f t="shared" si="53"/>
        <v>0</v>
      </c>
      <c r="AD96" s="67">
        <f t="shared" si="54"/>
        <v>0</v>
      </c>
      <c r="AE96" s="67">
        <f t="shared" si="55"/>
        <v>0</v>
      </c>
      <c r="AF96" s="67">
        <f t="shared" si="56"/>
        <v>0</v>
      </c>
      <c r="AG96" s="67">
        <f t="shared" si="57"/>
        <v>0</v>
      </c>
    </row>
    <row r="97" spans="1:33" x14ac:dyDescent="0.25">
      <c r="A97" s="66">
        <v>75</v>
      </c>
      <c r="B97" s="101">
        <f t="shared" si="58"/>
        <v>0</v>
      </c>
      <c r="C97" s="67">
        <f t="shared" si="59"/>
        <v>0</v>
      </c>
      <c r="D97" s="67">
        <f t="shared" si="60"/>
        <v>0</v>
      </c>
      <c r="E97" s="67">
        <f t="shared" si="32"/>
        <v>0</v>
      </c>
      <c r="F97" s="67">
        <f t="shared" si="61"/>
        <v>0</v>
      </c>
      <c r="G97" s="67">
        <f t="shared" si="33"/>
        <v>0</v>
      </c>
      <c r="H97" s="67">
        <f t="shared" si="62"/>
        <v>0</v>
      </c>
      <c r="I97" s="67">
        <f t="shared" si="34"/>
        <v>0</v>
      </c>
      <c r="J97" s="67">
        <f t="shared" si="35"/>
        <v>0</v>
      </c>
      <c r="K97" s="67">
        <f t="shared" si="36"/>
        <v>0</v>
      </c>
      <c r="L97" s="67">
        <f t="shared" si="63"/>
        <v>0</v>
      </c>
      <c r="M97" s="67">
        <f t="shared" si="37"/>
        <v>0</v>
      </c>
      <c r="N97" s="67">
        <f t="shared" si="38"/>
        <v>0</v>
      </c>
      <c r="O97" s="67">
        <f t="shared" si="39"/>
        <v>0</v>
      </c>
      <c r="P97" s="67">
        <f t="shared" si="40"/>
        <v>0</v>
      </c>
      <c r="Q97" s="67">
        <f t="shared" si="41"/>
        <v>0</v>
      </c>
      <c r="R97" s="67">
        <f t="shared" si="42"/>
        <v>0</v>
      </c>
      <c r="S97" s="67">
        <f t="shared" si="43"/>
        <v>0</v>
      </c>
      <c r="T97" s="67">
        <f t="shared" si="44"/>
        <v>0</v>
      </c>
      <c r="U97" s="67">
        <f t="shared" si="45"/>
        <v>0</v>
      </c>
      <c r="V97" s="67">
        <f t="shared" si="46"/>
        <v>0</v>
      </c>
      <c r="W97" s="67">
        <f t="shared" si="47"/>
        <v>0</v>
      </c>
      <c r="X97" s="67">
        <f t="shared" si="48"/>
        <v>0</v>
      </c>
      <c r="Y97" s="67">
        <f t="shared" si="49"/>
        <v>0</v>
      </c>
      <c r="Z97" s="67">
        <f t="shared" si="50"/>
        <v>0</v>
      </c>
      <c r="AA97" s="67">
        <f t="shared" si="51"/>
        <v>0</v>
      </c>
      <c r="AB97" s="67">
        <f t="shared" si="52"/>
        <v>0</v>
      </c>
      <c r="AC97" s="67">
        <f t="shared" si="53"/>
        <v>0</v>
      </c>
      <c r="AD97" s="67">
        <f t="shared" si="54"/>
        <v>0</v>
      </c>
      <c r="AE97" s="67">
        <f t="shared" si="55"/>
        <v>0</v>
      </c>
      <c r="AF97" s="67">
        <f t="shared" si="56"/>
        <v>0</v>
      </c>
      <c r="AG97" s="67">
        <f t="shared" si="57"/>
        <v>0</v>
      </c>
    </row>
    <row r="98" spans="1:33" x14ac:dyDescent="0.25">
      <c r="A98" s="66">
        <v>76</v>
      </c>
      <c r="B98" s="101">
        <f t="shared" si="58"/>
        <v>0</v>
      </c>
      <c r="C98" s="67">
        <f t="shared" si="59"/>
        <v>0</v>
      </c>
      <c r="D98" s="67">
        <f t="shared" si="60"/>
        <v>0</v>
      </c>
      <c r="E98" s="67">
        <f t="shared" si="32"/>
        <v>0</v>
      </c>
      <c r="F98" s="67">
        <f t="shared" si="61"/>
        <v>0</v>
      </c>
      <c r="G98" s="67">
        <f t="shared" si="33"/>
        <v>0</v>
      </c>
      <c r="H98" s="67">
        <f t="shared" si="62"/>
        <v>0</v>
      </c>
      <c r="I98" s="67">
        <f t="shared" si="34"/>
        <v>0</v>
      </c>
      <c r="J98" s="67">
        <f t="shared" si="35"/>
        <v>0</v>
      </c>
      <c r="K98" s="67">
        <f t="shared" si="36"/>
        <v>0</v>
      </c>
      <c r="L98" s="67">
        <f t="shared" si="63"/>
        <v>0</v>
      </c>
      <c r="M98" s="67">
        <f t="shared" si="37"/>
        <v>0</v>
      </c>
      <c r="N98" s="67">
        <f t="shared" si="38"/>
        <v>0</v>
      </c>
      <c r="O98" s="67">
        <f t="shared" si="39"/>
        <v>0</v>
      </c>
      <c r="P98" s="67">
        <f t="shared" si="40"/>
        <v>0</v>
      </c>
      <c r="Q98" s="67">
        <f t="shared" si="41"/>
        <v>0</v>
      </c>
      <c r="R98" s="67">
        <f t="shared" si="42"/>
        <v>0</v>
      </c>
      <c r="S98" s="67">
        <f t="shared" si="43"/>
        <v>0</v>
      </c>
      <c r="T98" s="67">
        <f t="shared" si="44"/>
        <v>0</v>
      </c>
      <c r="U98" s="67">
        <f t="shared" si="45"/>
        <v>0</v>
      </c>
      <c r="V98" s="67">
        <f t="shared" si="46"/>
        <v>0</v>
      </c>
      <c r="W98" s="67">
        <f t="shared" si="47"/>
        <v>0</v>
      </c>
      <c r="X98" s="67">
        <f t="shared" si="48"/>
        <v>0</v>
      </c>
      <c r="Y98" s="67">
        <f t="shared" si="49"/>
        <v>0</v>
      </c>
      <c r="Z98" s="67">
        <f t="shared" si="50"/>
        <v>0</v>
      </c>
      <c r="AA98" s="67">
        <f t="shared" si="51"/>
        <v>0</v>
      </c>
      <c r="AB98" s="67">
        <f t="shared" si="52"/>
        <v>0</v>
      </c>
      <c r="AC98" s="67">
        <f t="shared" si="53"/>
        <v>0</v>
      </c>
      <c r="AD98" s="67">
        <f t="shared" si="54"/>
        <v>0</v>
      </c>
      <c r="AE98" s="67">
        <f t="shared" si="55"/>
        <v>0</v>
      </c>
      <c r="AF98" s="67">
        <f t="shared" si="56"/>
        <v>0</v>
      </c>
      <c r="AG98" s="67">
        <f t="shared" si="57"/>
        <v>0</v>
      </c>
    </row>
    <row r="99" spans="1:33" x14ac:dyDescent="0.25">
      <c r="A99" s="66">
        <v>77</v>
      </c>
      <c r="B99" s="101">
        <f t="shared" si="58"/>
        <v>0</v>
      </c>
      <c r="C99" s="67">
        <f t="shared" si="59"/>
        <v>0</v>
      </c>
      <c r="D99" s="67">
        <f t="shared" si="60"/>
        <v>0</v>
      </c>
      <c r="E99" s="67">
        <f t="shared" si="32"/>
        <v>0</v>
      </c>
      <c r="F99" s="67">
        <f t="shared" si="61"/>
        <v>0</v>
      </c>
      <c r="G99" s="67">
        <f t="shared" si="33"/>
        <v>0</v>
      </c>
      <c r="H99" s="67">
        <f t="shared" si="62"/>
        <v>0</v>
      </c>
      <c r="I99" s="67">
        <f t="shared" si="34"/>
        <v>0</v>
      </c>
      <c r="J99" s="67">
        <f t="shared" si="35"/>
        <v>0</v>
      </c>
      <c r="K99" s="67">
        <f t="shared" si="36"/>
        <v>0</v>
      </c>
      <c r="L99" s="67">
        <f t="shared" si="63"/>
        <v>0</v>
      </c>
      <c r="M99" s="67">
        <f t="shared" si="37"/>
        <v>0</v>
      </c>
      <c r="N99" s="67">
        <f t="shared" si="38"/>
        <v>0</v>
      </c>
      <c r="O99" s="67">
        <f t="shared" si="39"/>
        <v>0</v>
      </c>
      <c r="P99" s="67">
        <f t="shared" si="40"/>
        <v>0</v>
      </c>
      <c r="Q99" s="67">
        <f t="shared" si="41"/>
        <v>0</v>
      </c>
      <c r="R99" s="67">
        <f t="shared" si="42"/>
        <v>0</v>
      </c>
      <c r="S99" s="67">
        <f t="shared" si="43"/>
        <v>0</v>
      </c>
      <c r="T99" s="67">
        <f t="shared" si="44"/>
        <v>0</v>
      </c>
      <c r="U99" s="67">
        <f t="shared" si="45"/>
        <v>0</v>
      </c>
      <c r="V99" s="67">
        <f t="shared" si="46"/>
        <v>0</v>
      </c>
      <c r="W99" s="67">
        <f t="shared" si="47"/>
        <v>0</v>
      </c>
      <c r="X99" s="67">
        <f t="shared" si="48"/>
        <v>0</v>
      </c>
      <c r="Y99" s="67">
        <f t="shared" si="49"/>
        <v>0</v>
      </c>
      <c r="Z99" s="67">
        <f t="shared" si="50"/>
        <v>0</v>
      </c>
      <c r="AA99" s="67">
        <f t="shared" si="51"/>
        <v>0</v>
      </c>
      <c r="AB99" s="67">
        <f t="shared" si="52"/>
        <v>0</v>
      </c>
      <c r="AC99" s="67">
        <f t="shared" si="53"/>
        <v>0</v>
      </c>
      <c r="AD99" s="67">
        <f t="shared" si="54"/>
        <v>0</v>
      </c>
      <c r="AE99" s="67">
        <f t="shared" si="55"/>
        <v>0</v>
      </c>
      <c r="AF99" s="67">
        <f t="shared" si="56"/>
        <v>0</v>
      </c>
      <c r="AG99" s="67">
        <f t="shared" si="57"/>
        <v>0</v>
      </c>
    </row>
    <row r="100" spans="1:33" x14ac:dyDescent="0.25">
      <c r="A100" s="66">
        <v>78</v>
      </c>
      <c r="B100" s="101">
        <f t="shared" si="58"/>
        <v>0</v>
      </c>
      <c r="C100" s="67">
        <f t="shared" si="59"/>
        <v>0</v>
      </c>
      <c r="D100" s="67">
        <f t="shared" si="60"/>
        <v>0</v>
      </c>
      <c r="E100" s="67">
        <f t="shared" si="32"/>
        <v>0</v>
      </c>
      <c r="F100" s="67">
        <f t="shared" si="61"/>
        <v>0</v>
      </c>
      <c r="G100" s="67">
        <f t="shared" si="33"/>
        <v>0</v>
      </c>
      <c r="H100" s="67">
        <f t="shared" si="62"/>
        <v>0</v>
      </c>
      <c r="I100" s="67">
        <f t="shared" si="34"/>
        <v>0</v>
      </c>
      <c r="J100" s="67">
        <f t="shared" si="35"/>
        <v>0</v>
      </c>
      <c r="K100" s="67">
        <f t="shared" si="36"/>
        <v>0</v>
      </c>
      <c r="L100" s="67">
        <f t="shared" si="63"/>
        <v>0</v>
      </c>
      <c r="M100" s="67">
        <f t="shared" si="37"/>
        <v>0</v>
      </c>
      <c r="N100" s="67">
        <f t="shared" si="38"/>
        <v>0</v>
      </c>
      <c r="O100" s="67">
        <f t="shared" si="39"/>
        <v>0</v>
      </c>
      <c r="P100" s="67">
        <f t="shared" si="40"/>
        <v>0</v>
      </c>
      <c r="Q100" s="67">
        <f t="shared" si="41"/>
        <v>0</v>
      </c>
      <c r="R100" s="67">
        <f t="shared" si="42"/>
        <v>0</v>
      </c>
      <c r="S100" s="67">
        <f t="shared" si="43"/>
        <v>0</v>
      </c>
      <c r="T100" s="67">
        <f t="shared" si="44"/>
        <v>0</v>
      </c>
      <c r="U100" s="67">
        <f t="shared" si="45"/>
        <v>0</v>
      </c>
      <c r="V100" s="67">
        <f t="shared" si="46"/>
        <v>0</v>
      </c>
      <c r="W100" s="67">
        <f t="shared" si="47"/>
        <v>0</v>
      </c>
      <c r="X100" s="67">
        <f t="shared" si="48"/>
        <v>0</v>
      </c>
      <c r="Y100" s="67">
        <f t="shared" si="49"/>
        <v>0</v>
      </c>
      <c r="Z100" s="67">
        <f t="shared" si="50"/>
        <v>0</v>
      </c>
      <c r="AA100" s="67">
        <f t="shared" si="51"/>
        <v>0</v>
      </c>
      <c r="AB100" s="67">
        <f t="shared" si="52"/>
        <v>0</v>
      </c>
      <c r="AC100" s="67">
        <f t="shared" si="53"/>
        <v>0</v>
      </c>
      <c r="AD100" s="67">
        <f t="shared" si="54"/>
        <v>0</v>
      </c>
      <c r="AE100" s="67">
        <f t="shared" si="55"/>
        <v>0</v>
      </c>
      <c r="AF100" s="67">
        <f t="shared" si="56"/>
        <v>0</v>
      </c>
      <c r="AG100" s="67">
        <f t="shared" si="57"/>
        <v>0</v>
      </c>
    </row>
    <row r="101" spans="1:33" x14ac:dyDescent="0.25">
      <c r="A101" s="66">
        <v>79</v>
      </c>
      <c r="B101" s="101">
        <f t="shared" si="58"/>
        <v>0</v>
      </c>
      <c r="C101" s="67">
        <f t="shared" si="59"/>
        <v>0</v>
      </c>
      <c r="D101" s="67">
        <f t="shared" si="60"/>
        <v>0</v>
      </c>
      <c r="E101" s="67">
        <f t="shared" si="32"/>
        <v>0</v>
      </c>
      <c r="F101" s="67">
        <f t="shared" si="61"/>
        <v>0</v>
      </c>
      <c r="G101" s="67">
        <f t="shared" si="33"/>
        <v>0</v>
      </c>
      <c r="H101" s="67">
        <f t="shared" si="62"/>
        <v>0</v>
      </c>
      <c r="I101" s="67">
        <f t="shared" si="34"/>
        <v>0</v>
      </c>
      <c r="J101" s="67">
        <f t="shared" si="35"/>
        <v>0</v>
      </c>
      <c r="K101" s="67">
        <f t="shared" si="36"/>
        <v>0</v>
      </c>
      <c r="L101" s="67">
        <f t="shared" si="63"/>
        <v>0</v>
      </c>
      <c r="M101" s="67">
        <f t="shared" si="37"/>
        <v>0</v>
      </c>
      <c r="N101" s="67">
        <f t="shared" si="38"/>
        <v>0</v>
      </c>
      <c r="O101" s="67">
        <f t="shared" si="39"/>
        <v>0</v>
      </c>
      <c r="P101" s="67">
        <f t="shared" si="40"/>
        <v>0</v>
      </c>
      <c r="Q101" s="67">
        <f t="shared" si="41"/>
        <v>0</v>
      </c>
      <c r="R101" s="67">
        <f t="shared" si="42"/>
        <v>0</v>
      </c>
      <c r="S101" s="67">
        <f t="shared" si="43"/>
        <v>0</v>
      </c>
      <c r="T101" s="67">
        <f t="shared" si="44"/>
        <v>0</v>
      </c>
      <c r="U101" s="67">
        <f t="shared" si="45"/>
        <v>0</v>
      </c>
      <c r="V101" s="67">
        <f t="shared" si="46"/>
        <v>0</v>
      </c>
      <c r="W101" s="67">
        <f t="shared" si="47"/>
        <v>0</v>
      </c>
      <c r="X101" s="67">
        <f t="shared" si="48"/>
        <v>0</v>
      </c>
      <c r="Y101" s="67">
        <f t="shared" si="49"/>
        <v>0</v>
      </c>
      <c r="Z101" s="67">
        <f t="shared" si="50"/>
        <v>0</v>
      </c>
      <c r="AA101" s="67">
        <f t="shared" si="51"/>
        <v>0</v>
      </c>
      <c r="AB101" s="67">
        <f t="shared" si="52"/>
        <v>0</v>
      </c>
      <c r="AC101" s="67">
        <f t="shared" si="53"/>
        <v>0</v>
      </c>
      <c r="AD101" s="67">
        <f t="shared" si="54"/>
        <v>0</v>
      </c>
      <c r="AE101" s="67">
        <f t="shared" si="55"/>
        <v>0</v>
      </c>
      <c r="AF101" s="67">
        <f t="shared" si="56"/>
        <v>0</v>
      </c>
      <c r="AG101" s="67">
        <f t="shared" si="57"/>
        <v>0</v>
      </c>
    </row>
    <row r="102" spans="1:33" x14ac:dyDescent="0.25">
      <c r="A102" s="66">
        <v>80</v>
      </c>
      <c r="B102" s="101">
        <f t="shared" si="58"/>
        <v>0</v>
      </c>
      <c r="C102" s="67">
        <f t="shared" si="59"/>
        <v>0</v>
      </c>
      <c r="D102" s="67">
        <f t="shared" si="60"/>
        <v>0</v>
      </c>
      <c r="E102" s="67">
        <f t="shared" si="32"/>
        <v>0</v>
      </c>
      <c r="F102" s="67">
        <f t="shared" si="61"/>
        <v>0</v>
      </c>
      <c r="G102" s="67">
        <f t="shared" si="33"/>
        <v>0</v>
      </c>
      <c r="H102" s="67">
        <f t="shared" si="62"/>
        <v>0</v>
      </c>
      <c r="I102" s="67">
        <f t="shared" si="34"/>
        <v>0</v>
      </c>
      <c r="J102" s="67">
        <f t="shared" si="35"/>
        <v>0</v>
      </c>
      <c r="K102" s="67">
        <f t="shared" si="36"/>
        <v>0</v>
      </c>
      <c r="L102" s="67">
        <f t="shared" si="63"/>
        <v>0</v>
      </c>
      <c r="M102" s="67">
        <f t="shared" si="37"/>
        <v>0</v>
      </c>
      <c r="N102" s="67">
        <f t="shared" si="38"/>
        <v>0</v>
      </c>
      <c r="O102" s="67">
        <f t="shared" si="39"/>
        <v>0</v>
      </c>
      <c r="P102" s="67">
        <f t="shared" si="40"/>
        <v>0</v>
      </c>
      <c r="Q102" s="67">
        <f t="shared" si="41"/>
        <v>0</v>
      </c>
      <c r="R102" s="67">
        <f t="shared" si="42"/>
        <v>0</v>
      </c>
      <c r="S102" s="67">
        <f t="shared" si="43"/>
        <v>0</v>
      </c>
      <c r="T102" s="67">
        <f t="shared" si="44"/>
        <v>0</v>
      </c>
      <c r="U102" s="67">
        <f t="shared" si="45"/>
        <v>0</v>
      </c>
      <c r="V102" s="67">
        <f t="shared" si="46"/>
        <v>0</v>
      </c>
      <c r="W102" s="67">
        <f t="shared" si="47"/>
        <v>0</v>
      </c>
      <c r="X102" s="67">
        <f t="shared" si="48"/>
        <v>0</v>
      </c>
      <c r="Y102" s="67">
        <f t="shared" si="49"/>
        <v>0</v>
      </c>
      <c r="Z102" s="67">
        <f t="shared" si="50"/>
        <v>0</v>
      </c>
      <c r="AA102" s="67">
        <f t="shared" si="51"/>
        <v>0</v>
      </c>
      <c r="AB102" s="67">
        <f t="shared" si="52"/>
        <v>0</v>
      </c>
      <c r="AC102" s="67">
        <f t="shared" si="53"/>
        <v>0</v>
      </c>
      <c r="AD102" s="67">
        <f t="shared" si="54"/>
        <v>0</v>
      </c>
      <c r="AE102" s="67">
        <f t="shared" si="55"/>
        <v>0</v>
      </c>
      <c r="AF102" s="67">
        <f t="shared" si="56"/>
        <v>0</v>
      </c>
      <c r="AG102" s="67">
        <f t="shared" si="57"/>
        <v>0</v>
      </c>
    </row>
    <row r="103" spans="1:33" x14ac:dyDescent="0.25">
      <c r="A103" s="66">
        <v>81</v>
      </c>
      <c r="B103" s="101">
        <f t="shared" si="58"/>
        <v>0</v>
      </c>
      <c r="C103" s="67">
        <f t="shared" si="59"/>
        <v>0</v>
      </c>
      <c r="D103" s="67">
        <f t="shared" si="60"/>
        <v>0</v>
      </c>
      <c r="E103" s="67">
        <f t="shared" si="32"/>
        <v>0</v>
      </c>
      <c r="F103" s="67">
        <f t="shared" si="61"/>
        <v>0</v>
      </c>
      <c r="G103" s="67">
        <f t="shared" si="33"/>
        <v>0</v>
      </c>
      <c r="H103" s="67">
        <f t="shared" si="62"/>
        <v>0</v>
      </c>
      <c r="I103" s="67">
        <f t="shared" si="34"/>
        <v>0</v>
      </c>
      <c r="J103" s="67">
        <f t="shared" si="35"/>
        <v>0</v>
      </c>
      <c r="K103" s="67">
        <f t="shared" si="36"/>
        <v>0</v>
      </c>
      <c r="L103" s="67">
        <f t="shared" si="63"/>
        <v>0</v>
      </c>
      <c r="M103" s="67">
        <f t="shared" si="37"/>
        <v>0</v>
      </c>
      <c r="N103" s="67">
        <f t="shared" si="38"/>
        <v>0</v>
      </c>
      <c r="O103" s="67">
        <f t="shared" si="39"/>
        <v>0</v>
      </c>
      <c r="P103" s="67">
        <f t="shared" si="40"/>
        <v>0</v>
      </c>
      <c r="Q103" s="67">
        <f t="shared" si="41"/>
        <v>0</v>
      </c>
      <c r="R103" s="67">
        <f t="shared" si="42"/>
        <v>0</v>
      </c>
      <c r="S103" s="67">
        <f t="shared" si="43"/>
        <v>0</v>
      </c>
      <c r="T103" s="67">
        <f t="shared" si="44"/>
        <v>0</v>
      </c>
      <c r="U103" s="67">
        <f t="shared" si="45"/>
        <v>0</v>
      </c>
      <c r="V103" s="67">
        <f t="shared" si="46"/>
        <v>0</v>
      </c>
      <c r="W103" s="67">
        <f t="shared" si="47"/>
        <v>0</v>
      </c>
      <c r="X103" s="67">
        <f t="shared" si="48"/>
        <v>0</v>
      </c>
      <c r="Y103" s="67">
        <f t="shared" si="49"/>
        <v>0</v>
      </c>
      <c r="Z103" s="67">
        <f t="shared" si="50"/>
        <v>0</v>
      </c>
      <c r="AA103" s="67">
        <f t="shared" si="51"/>
        <v>0</v>
      </c>
      <c r="AB103" s="67">
        <f t="shared" si="52"/>
        <v>0</v>
      </c>
      <c r="AC103" s="67">
        <f t="shared" si="53"/>
        <v>0</v>
      </c>
      <c r="AD103" s="67">
        <f t="shared" si="54"/>
        <v>0</v>
      </c>
      <c r="AE103" s="67">
        <f t="shared" si="55"/>
        <v>0</v>
      </c>
      <c r="AF103" s="67">
        <f t="shared" si="56"/>
        <v>0</v>
      </c>
      <c r="AG103" s="67">
        <f t="shared" si="57"/>
        <v>0</v>
      </c>
    </row>
    <row r="104" spans="1:33" x14ac:dyDescent="0.25">
      <c r="A104" s="66">
        <v>82</v>
      </c>
      <c r="B104" s="101">
        <f t="shared" si="58"/>
        <v>0</v>
      </c>
      <c r="C104" s="67">
        <f t="shared" si="59"/>
        <v>0</v>
      </c>
      <c r="D104" s="67">
        <f t="shared" si="60"/>
        <v>0</v>
      </c>
      <c r="E104" s="67">
        <f t="shared" si="32"/>
        <v>0</v>
      </c>
      <c r="F104" s="67">
        <f t="shared" si="61"/>
        <v>0</v>
      </c>
      <c r="G104" s="67">
        <f t="shared" si="33"/>
        <v>0</v>
      </c>
      <c r="H104" s="67">
        <f t="shared" si="62"/>
        <v>0</v>
      </c>
      <c r="I104" s="67">
        <f t="shared" si="34"/>
        <v>0</v>
      </c>
      <c r="J104" s="67">
        <f t="shared" si="35"/>
        <v>0</v>
      </c>
      <c r="K104" s="67">
        <f t="shared" si="36"/>
        <v>0</v>
      </c>
      <c r="L104" s="67">
        <f t="shared" si="63"/>
        <v>0</v>
      </c>
      <c r="M104" s="67">
        <f t="shared" si="37"/>
        <v>0</v>
      </c>
      <c r="N104" s="67">
        <f t="shared" si="38"/>
        <v>0</v>
      </c>
      <c r="O104" s="67">
        <f t="shared" si="39"/>
        <v>0</v>
      </c>
      <c r="P104" s="67">
        <f t="shared" si="40"/>
        <v>0</v>
      </c>
      <c r="Q104" s="67">
        <f t="shared" si="41"/>
        <v>0</v>
      </c>
      <c r="R104" s="67">
        <f t="shared" si="42"/>
        <v>0</v>
      </c>
      <c r="S104" s="67">
        <f t="shared" si="43"/>
        <v>0</v>
      </c>
      <c r="T104" s="67">
        <f t="shared" si="44"/>
        <v>0</v>
      </c>
      <c r="U104" s="67">
        <f t="shared" si="45"/>
        <v>0</v>
      </c>
      <c r="V104" s="67">
        <f t="shared" si="46"/>
        <v>0</v>
      </c>
      <c r="W104" s="67">
        <f t="shared" si="47"/>
        <v>0</v>
      </c>
      <c r="X104" s="67">
        <f t="shared" si="48"/>
        <v>0</v>
      </c>
      <c r="Y104" s="67">
        <f t="shared" si="49"/>
        <v>0</v>
      </c>
      <c r="Z104" s="67">
        <f t="shared" si="50"/>
        <v>0</v>
      </c>
      <c r="AA104" s="67">
        <f t="shared" si="51"/>
        <v>0</v>
      </c>
      <c r="AB104" s="67">
        <f t="shared" si="52"/>
        <v>0</v>
      </c>
      <c r="AC104" s="67">
        <f t="shared" si="53"/>
        <v>0</v>
      </c>
      <c r="AD104" s="67">
        <f t="shared" si="54"/>
        <v>0</v>
      </c>
      <c r="AE104" s="67">
        <f t="shared" si="55"/>
        <v>0</v>
      </c>
      <c r="AF104" s="67">
        <f t="shared" si="56"/>
        <v>0</v>
      </c>
      <c r="AG104" s="67">
        <f t="shared" si="57"/>
        <v>0</v>
      </c>
    </row>
    <row r="105" spans="1:33" x14ac:dyDescent="0.25">
      <c r="A105" s="66">
        <v>83</v>
      </c>
      <c r="B105" s="101">
        <f t="shared" si="58"/>
        <v>0</v>
      </c>
      <c r="C105" s="67">
        <f t="shared" si="59"/>
        <v>0</v>
      </c>
      <c r="D105" s="67">
        <f t="shared" si="60"/>
        <v>0</v>
      </c>
      <c r="E105" s="67">
        <f t="shared" si="32"/>
        <v>0</v>
      </c>
      <c r="F105" s="67">
        <f t="shared" si="61"/>
        <v>0</v>
      </c>
      <c r="G105" s="67">
        <f t="shared" si="33"/>
        <v>0</v>
      </c>
      <c r="H105" s="67">
        <f t="shared" si="62"/>
        <v>0</v>
      </c>
      <c r="I105" s="67">
        <f t="shared" si="34"/>
        <v>0</v>
      </c>
      <c r="J105" s="67">
        <f t="shared" si="35"/>
        <v>0</v>
      </c>
      <c r="K105" s="67">
        <f t="shared" si="36"/>
        <v>0</v>
      </c>
      <c r="L105" s="67">
        <f t="shared" si="63"/>
        <v>0</v>
      </c>
      <c r="M105" s="67">
        <f t="shared" si="37"/>
        <v>0</v>
      </c>
      <c r="N105" s="67">
        <f t="shared" si="38"/>
        <v>0</v>
      </c>
      <c r="O105" s="67">
        <f t="shared" si="39"/>
        <v>0</v>
      </c>
      <c r="P105" s="67">
        <f t="shared" si="40"/>
        <v>0</v>
      </c>
      <c r="Q105" s="67">
        <f t="shared" si="41"/>
        <v>0</v>
      </c>
      <c r="R105" s="67">
        <f t="shared" si="42"/>
        <v>0</v>
      </c>
      <c r="S105" s="67">
        <f t="shared" si="43"/>
        <v>0</v>
      </c>
      <c r="T105" s="67">
        <f t="shared" si="44"/>
        <v>0</v>
      </c>
      <c r="U105" s="67">
        <f t="shared" si="45"/>
        <v>0</v>
      </c>
      <c r="V105" s="67">
        <f t="shared" si="46"/>
        <v>0</v>
      </c>
      <c r="W105" s="67">
        <f t="shared" si="47"/>
        <v>0</v>
      </c>
      <c r="X105" s="67">
        <f t="shared" si="48"/>
        <v>0</v>
      </c>
      <c r="Y105" s="67">
        <f t="shared" si="49"/>
        <v>0</v>
      </c>
      <c r="Z105" s="67">
        <f t="shared" si="50"/>
        <v>0</v>
      </c>
      <c r="AA105" s="67">
        <f t="shared" si="51"/>
        <v>0</v>
      </c>
      <c r="AB105" s="67">
        <f t="shared" si="52"/>
        <v>0</v>
      </c>
      <c r="AC105" s="67">
        <f t="shared" si="53"/>
        <v>0</v>
      </c>
      <c r="AD105" s="67">
        <f t="shared" si="54"/>
        <v>0</v>
      </c>
      <c r="AE105" s="67">
        <f t="shared" si="55"/>
        <v>0</v>
      </c>
      <c r="AF105" s="67">
        <f t="shared" si="56"/>
        <v>0</v>
      </c>
      <c r="AG105" s="67">
        <f t="shared" si="57"/>
        <v>0</v>
      </c>
    </row>
    <row r="106" spans="1:33" x14ac:dyDescent="0.25">
      <c r="A106" s="66">
        <v>84</v>
      </c>
      <c r="B106" s="101">
        <f t="shared" si="58"/>
        <v>0</v>
      </c>
      <c r="C106" s="67">
        <f t="shared" si="59"/>
        <v>0</v>
      </c>
      <c r="D106" s="67">
        <f t="shared" si="60"/>
        <v>0</v>
      </c>
      <c r="E106" s="67">
        <f t="shared" si="32"/>
        <v>0</v>
      </c>
      <c r="F106" s="67">
        <f t="shared" si="61"/>
        <v>0</v>
      </c>
      <c r="G106" s="67">
        <f t="shared" si="33"/>
        <v>0</v>
      </c>
      <c r="H106" s="67">
        <f t="shared" si="62"/>
        <v>0</v>
      </c>
      <c r="I106" s="67">
        <f t="shared" si="34"/>
        <v>0</v>
      </c>
      <c r="J106" s="67">
        <f t="shared" si="35"/>
        <v>0</v>
      </c>
      <c r="K106" s="67">
        <f t="shared" si="36"/>
        <v>0</v>
      </c>
      <c r="L106" s="67">
        <f t="shared" si="63"/>
        <v>0</v>
      </c>
      <c r="M106" s="67">
        <f t="shared" si="37"/>
        <v>0</v>
      </c>
      <c r="N106" s="67">
        <f t="shared" si="38"/>
        <v>0</v>
      </c>
      <c r="O106" s="67">
        <f t="shared" si="39"/>
        <v>0</v>
      </c>
      <c r="P106" s="67">
        <f t="shared" si="40"/>
        <v>0</v>
      </c>
      <c r="Q106" s="67">
        <f t="shared" si="41"/>
        <v>0</v>
      </c>
      <c r="R106" s="67">
        <f t="shared" si="42"/>
        <v>0</v>
      </c>
      <c r="S106" s="67">
        <f t="shared" si="43"/>
        <v>0</v>
      </c>
      <c r="T106" s="67">
        <f t="shared" si="44"/>
        <v>0</v>
      </c>
      <c r="U106" s="67">
        <f t="shared" si="45"/>
        <v>0</v>
      </c>
      <c r="V106" s="67">
        <f t="shared" si="46"/>
        <v>0</v>
      </c>
      <c r="W106" s="67">
        <f t="shared" si="47"/>
        <v>0</v>
      </c>
      <c r="X106" s="67">
        <f t="shared" si="48"/>
        <v>0</v>
      </c>
      <c r="Y106" s="67">
        <f t="shared" si="49"/>
        <v>0</v>
      </c>
      <c r="Z106" s="67">
        <f t="shared" si="50"/>
        <v>0</v>
      </c>
      <c r="AA106" s="67">
        <f t="shared" si="51"/>
        <v>0</v>
      </c>
      <c r="AB106" s="67">
        <f t="shared" si="52"/>
        <v>0</v>
      </c>
      <c r="AC106" s="67">
        <f t="shared" si="53"/>
        <v>0</v>
      </c>
      <c r="AD106" s="67">
        <f t="shared" si="54"/>
        <v>0</v>
      </c>
      <c r="AE106" s="67">
        <f t="shared" si="55"/>
        <v>0</v>
      </c>
      <c r="AF106" s="67">
        <f t="shared" si="56"/>
        <v>0</v>
      </c>
      <c r="AG106" s="67">
        <f t="shared" si="57"/>
        <v>0</v>
      </c>
    </row>
    <row r="107" spans="1:33" x14ac:dyDescent="0.25">
      <c r="A107" s="66">
        <v>85</v>
      </c>
      <c r="B107" s="101">
        <f t="shared" si="58"/>
        <v>0</v>
      </c>
      <c r="C107" s="67">
        <f t="shared" si="59"/>
        <v>0</v>
      </c>
      <c r="D107" s="67">
        <f t="shared" si="60"/>
        <v>0</v>
      </c>
      <c r="E107" s="67">
        <f t="shared" si="32"/>
        <v>0</v>
      </c>
      <c r="F107" s="67">
        <f t="shared" si="61"/>
        <v>0</v>
      </c>
      <c r="G107" s="67">
        <f t="shared" si="33"/>
        <v>0</v>
      </c>
      <c r="H107" s="67">
        <f t="shared" si="62"/>
        <v>0</v>
      </c>
      <c r="I107" s="67">
        <f t="shared" si="34"/>
        <v>0</v>
      </c>
      <c r="J107" s="67">
        <f t="shared" si="35"/>
        <v>0</v>
      </c>
      <c r="K107" s="67">
        <f t="shared" si="36"/>
        <v>0</v>
      </c>
      <c r="L107" s="67">
        <f t="shared" si="63"/>
        <v>0</v>
      </c>
      <c r="M107" s="67">
        <f t="shared" si="37"/>
        <v>0</v>
      </c>
      <c r="N107" s="67">
        <f t="shared" si="38"/>
        <v>0</v>
      </c>
      <c r="O107" s="67">
        <f t="shared" si="39"/>
        <v>0</v>
      </c>
      <c r="P107" s="67">
        <f t="shared" si="40"/>
        <v>0</v>
      </c>
      <c r="Q107" s="67">
        <f t="shared" si="41"/>
        <v>0</v>
      </c>
      <c r="R107" s="67">
        <f t="shared" si="42"/>
        <v>0</v>
      </c>
      <c r="S107" s="67">
        <f t="shared" si="43"/>
        <v>0</v>
      </c>
      <c r="T107" s="67">
        <f t="shared" si="44"/>
        <v>0</v>
      </c>
      <c r="U107" s="67">
        <f t="shared" si="45"/>
        <v>0</v>
      </c>
      <c r="V107" s="67">
        <f t="shared" si="46"/>
        <v>0</v>
      </c>
      <c r="W107" s="67">
        <f t="shared" si="47"/>
        <v>0</v>
      </c>
      <c r="X107" s="67">
        <f t="shared" si="48"/>
        <v>0</v>
      </c>
      <c r="Y107" s="67">
        <f t="shared" si="49"/>
        <v>0</v>
      </c>
      <c r="Z107" s="67">
        <f t="shared" si="50"/>
        <v>0</v>
      </c>
      <c r="AA107" s="67">
        <f t="shared" si="51"/>
        <v>0</v>
      </c>
      <c r="AB107" s="67">
        <f t="shared" si="52"/>
        <v>0</v>
      </c>
      <c r="AC107" s="67">
        <f t="shared" si="53"/>
        <v>0</v>
      </c>
      <c r="AD107" s="67">
        <f t="shared" si="54"/>
        <v>0</v>
      </c>
      <c r="AE107" s="67">
        <f t="shared" si="55"/>
        <v>0</v>
      </c>
      <c r="AF107" s="67">
        <f t="shared" si="56"/>
        <v>0</v>
      </c>
      <c r="AG107" s="67">
        <f t="shared" si="57"/>
        <v>0</v>
      </c>
    </row>
    <row r="108" spans="1:33" x14ac:dyDescent="0.25">
      <c r="A108" s="66">
        <v>86</v>
      </c>
      <c r="B108" s="101">
        <f t="shared" si="58"/>
        <v>0</v>
      </c>
      <c r="C108" s="67">
        <f t="shared" si="59"/>
        <v>0</v>
      </c>
      <c r="D108" s="67">
        <f t="shared" si="60"/>
        <v>0</v>
      </c>
      <c r="E108" s="67">
        <f t="shared" si="32"/>
        <v>0</v>
      </c>
      <c r="F108" s="67">
        <f t="shared" si="61"/>
        <v>0</v>
      </c>
      <c r="G108" s="67">
        <f t="shared" si="33"/>
        <v>0</v>
      </c>
      <c r="H108" s="67">
        <f t="shared" si="62"/>
        <v>0</v>
      </c>
      <c r="I108" s="67">
        <f t="shared" si="34"/>
        <v>0</v>
      </c>
      <c r="J108" s="67">
        <f t="shared" si="35"/>
        <v>0</v>
      </c>
      <c r="K108" s="67">
        <f t="shared" si="36"/>
        <v>0</v>
      </c>
      <c r="L108" s="67">
        <f t="shared" si="63"/>
        <v>0</v>
      </c>
      <c r="M108" s="67">
        <f t="shared" si="37"/>
        <v>0</v>
      </c>
      <c r="N108" s="67">
        <f t="shared" si="38"/>
        <v>0</v>
      </c>
      <c r="O108" s="67">
        <f t="shared" si="39"/>
        <v>0</v>
      </c>
      <c r="P108" s="67">
        <f t="shared" si="40"/>
        <v>0</v>
      </c>
      <c r="Q108" s="67">
        <f t="shared" si="41"/>
        <v>0</v>
      </c>
      <c r="R108" s="67">
        <f t="shared" si="42"/>
        <v>0</v>
      </c>
      <c r="S108" s="67">
        <f t="shared" si="43"/>
        <v>0</v>
      </c>
      <c r="T108" s="67">
        <f t="shared" si="44"/>
        <v>0</v>
      </c>
      <c r="U108" s="67">
        <f t="shared" si="45"/>
        <v>0</v>
      </c>
      <c r="V108" s="67">
        <f t="shared" si="46"/>
        <v>0</v>
      </c>
      <c r="W108" s="67">
        <f t="shared" si="47"/>
        <v>0</v>
      </c>
      <c r="X108" s="67">
        <f t="shared" si="48"/>
        <v>0</v>
      </c>
      <c r="Y108" s="67">
        <f t="shared" si="49"/>
        <v>0</v>
      </c>
      <c r="Z108" s="67">
        <f t="shared" si="50"/>
        <v>0</v>
      </c>
      <c r="AA108" s="67">
        <f t="shared" si="51"/>
        <v>0</v>
      </c>
      <c r="AB108" s="67">
        <f t="shared" si="52"/>
        <v>0</v>
      </c>
      <c r="AC108" s="67">
        <f t="shared" si="53"/>
        <v>0</v>
      </c>
      <c r="AD108" s="67">
        <f t="shared" si="54"/>
        <v>0</v>
      </c>
      <c r="AE108" s="67">
        <f t="shared" si="55"/>
        <v>0</v>
      </c>
      <c r="AF108" s="67">
        <f t="shared" si="56"/>
        <v>0</v>
      </c>
      <c r="AG108" s="67">
        <f t="shared" si="57"/>
        <v>0</v>
      </c>
    </row>
    <row r="109" spans="1:33" x14ac:dyDescent="0.25">
      <c r="A109" s="66">
        <v>87</v>
      </c>
      <c r="B109" s="101">
        <f t="shared" si="58"/>
        <v>0</v>
      </c>
      <c r="C109" s="67">
        <f t="shared" si="59"/>
        <v>0</v>
      </c>
      <c r="D109" s="67">
        <f t="shared" si="60"/>
        <v>0</v>
      </c>
      <c r="E109" s="67">
        <f t="shared" si="32"/>
        <v>0</v>
      </c>
      <c r="F109" s="67">
        <f t="shared" si="61"/>
        <v>0</v>
      </c>
      <c r="G109" s="67">
        <f t="shared" si="33"/>
        <v>0</v>
      </c>
      <c r="H109" s="67">
        <f t="shared" si="62"/>
        <v>0</v>
      </c>
      <c r="I109" s="67">
        <f t="shared" si="34"/>
        <v>0</v>
      </c>
      <c r="J109" s="67">
        <f t="shared" si="35"/>
        <v>0</v>
      </c>
      <c r="K109" s="67">
        <f t="shared" si="36"/>
        <v>0</v>
      </c>
      <c r="L109" s="67">
        <f t="shared" si="63"/>
        <v>0</v>
      </c>
      <c r="M109" s="67">
        <f t="shared" si="37"/>
        <v>0</v>
      </c>
      <c r="N109" s="67">
        <f t="shared" si="38"/>
        <v>0</v>
      </c>
      <c r="O109" s="67">
        <f t="shared" si="39"/>
        <v>0</v>
      </c>
      <c r="P109" s="67">
        <f t="shared" si="40"/>
        <v>0</v>
      </c>
      <c r="Q109" s="67">
        <f t="shared" si="41"/>
        <v>0</v>
      </c>
      <c r="R109" s="67">
        <f t="shared" si="42"/>
        <v>0</v>
      </c>
      <c r="S109" s="67">
        <f t="shared" si="43"/>
        <v>0</v>
      </c>
      <c r="T109" s="67">
        <f t="shared" si="44"/>
        <v>0</v>
      </c>
      <c r="U109" s="67">
        <f t="shared" si="45"/>
        <v>0</v>
      </c>
      <c r="V109" s="67">
        <f t="shared" si="46"/>
        <v>0</v>
      </c>
      <c r="W109" s="67">
        <f t="shared" si="47"/>
        <v>0</v>
      </c>
      <c r="X109" s="67">
        <f t="shared" si="48"/>
        <v>0</v>
      </c>
      <c r="Y109" s="67">
        <f t="shared" si="49"/>
        <v>0</v>
      </c>
      <c r="Z109" s="67">
        <f t="shared" si="50"/>
        <v>0</v>
      </c>
      <c r="AA109" s="67">
        <f t="shared" si="51"/>
        <v>0</v>
      </c>
      <c r="AB109" s="67">
        <f t="shared" si="52"/>
        <v>0</v>
      </c>
      <c r="AC109" s="67">
        <f t="shared" si="53"/>
        <v>0</v>
      </c>
      <c r="AD109" s="67">
        <f t="shared" si="54"/>
        <v>0</v>
      </c>
      <c r="AE109" s="67">
        <f t="shared" si="55"/>
        <v>0</v>
      </c>
      <c r="AF109" s="67">
        <f t="shared" si="56"/>
        <v>0</v>
      </c>
      <c r="AG109" s="67">
        <f t="shared" si="57"/>
        <v>0</v>
      </c>
    </row>
    <row r="110" spans="1:33" x14ac:dyDescent="0.25">
      <c r="A110" s="66">
        <v>88</v>
      </c>
      <c r="B110" s="101">
        <f t="shared" si="58"/>
        <v>0</v>
      </c>
      <c r="C110" s="67">
        <f t="shared" si="59"/>
        <v>0</v>
      </c>
      <c r="D110" s="67">
        <f t="shared" si="60"/>
        <v>0</v>
      </c>
      <c r="E110" s="67">
        <f t="shared" si="32"/>
        <v>0</v>
      </c>
      <c r="F110" s="67">
        <f t="shared" si="61"/>
        <v>0</v>
      </c>
      <c r="G110" s="67">
        <f t="shared" si="33"/>
        <v>0</v>
      </c>
      <c r="H110" s="67">
        <f t="shared" si="62"/>
        <v>0</v>
      </c>
      <c r="I110" s="67">
        <f t="shared" si="34"/>
        <v>0</v>
      </c>
      <c r="J110" s="67">
        <f t="shared" si="35"/>
        <v>0</v>
      </c>
      <c r="K110" s="67">
        <f t="shared" si="36"/>
        <v>0</v>
      </c>
      <c r="L110" s="67">
        <f t="shared" si="63"/>
        <v>0</v>
      </c>
      <c r="M110" s="67">
        <f t="shared" si="37"/>
        <v>0</v>
      </c>
      <c r="N110" s="67">
        <f t="shared" si="38"/>
        <v>0</v>
      </c>
      <c r="O110" s="67">
        <f t="shared" si="39"/>
        <v>0</v>
      </c>
      <c r="P110" s="67">
        <f t="shared" si="40"/>
        <v>0</v>
      </c>
      <c r="Q110" s="67">
        <f t="shared" si="41"/>
        <v>0</v>
      </c>
      <c r="R110" s="67">
        <f t="shared" si="42"/>
        <v>0</v>
      </c>
      <c r="S110" s="67">
        <f t="shared" si="43"/>
        <v>0</v>
      </c>
      <c r="T110" s="67">
        <f t="shared" si="44"/>
        <v>0</v>
      </c>
      <c r="U110" s="67">
        <f t="shared" si="45"/>
        <v>0</v>
      </c>
      <c r="V110" s="67">
        <f t="shared" si="46"/>
        <v>0</v>
      </c>
      <c r="W110" s="67">
        <f t="shared" si="47"/>
        <v>0</v>
      </c>
      <c r="X110" s="67">
        <f t="shared" si="48"/>
        <v>0</v>
      </c>
      <c r="Y110" s="67">
        <f t="shared" si="49"/>
        <v>0</v>
      </c>
      <c r="Z110" s="67">
        <f t="shared" si="50"/>
        <v>0</v>
      </c>
      <c r="AA110" s="67">
        <f t="shared" si="51"/>
        <v>0</v>
      </c>
      <c r="AB110" s="67">
        <f t="shared" si="52"/>
        <v>0</v>
      </c>
      <c r="AC110" s="67">
        <f t="shared" si="53"/>
        <v>0</v>
      </c>
      <c r="AD110" s="67">
        <f t="shared" si="54"/>
        <v>0</v>
      </c>
      <c r="AE110" s="67">
        <f t="shared" si="55"/>
        <v>0</v>
      </c>
      <c r="AF110" s="67">
        <f t="shared" si="56"/>
        <v>0</v>
      </c>
      <c r="AG110" s="67">
        <f t="shared" si="57"/>
        <v>0</v>
      </c>
    </row>
    <row r="111" spans="1:33" x14ac:dyDescent="0.25">
      <c r="A111" s="66">
        <v>89</v>
      </c>
      <c r="B111" s="101">
        <f t="shared" si="58"/>
        <v>0</v>
      </c>
      <c r="C111" s="67">
        <f t="shared" si="59"/>
        <v>0</v>
      </c>
      <c r="D111" s="67">
        <f t="shared" si="60"/>
        <v>0</v>
      </c>
      <c r="E111" s="67">
        <f t="shared" si="32"/>
        <v>0</v>
      </c>
      <c r="F111" s="67">
        <f t="shared" si="61"/>
        <v>0</v>
      </c>
      <c r="G111" s="67">
        <f t="shared" si="33"/>
        <v>0</v>
      </c>
      <c r="H111" s="67">
        <f t="shared" si="62"/>
        <v>0</v>
      </c>
      <c r="I111" s="67">
        <f t="shared" si="34"/>
        <v>0</v>
      </c>
      <c r="J111" s="67">
        <f t="shared" si="35"/>
        <v>0</v>
      </c>
      <c r="K111" s="67">
        <f t="shared" si="36"/>
        <v>0</v>
      </c>
      <c r="L111" s="67">
        <f t="shared" si="63"/>
        <v>0</v>
      </c>
      <c r="M111" s="67">
        <f t="shared" si="37"/>
        <v>0</v>
      </c>
      <c r="N111" s="67">
        <f t="shared" si="38"/>
        <v>0</v>
      </c>
      <c r="O111" s="67">
        <f t="shared" si="39"/>
        <v>0</v>
      </c>
      <c r="P111" s="67">
        <f t="shared" si="40"/>
        <v>0</v>
      </c>
      <c r="Q111" s="67">
        <f t="shared" si="41"/>
        <v>0</v>
      </c>
      <c r="R111" s="67">
        <f t="shared" si="42"/>
        <v>0</v>
      </c>
      <c r="S111" s="67">
        <f t="shared" si="43"/>
        <v>0</v>
      </c>
      <c r="T111" s="67">
        <f t="shared" si="44"/>
        <v>0</v>
      </c>
      <c r="U111" s="67">
        <f t="shared" si="45"/>
        <v>0</v>
      </c>
      <c r="V111" s="67">
        <f t="shared" si="46"/>
        <v>0</v>
      </c>
      <c r="W111" s="67">
        <f t="shared" si="47"/>
        <v>0</v>
      </c>
      <c r="X111" s="67">
        <f t="shared" si="48"/>
        <v>0</v>
      </c>
      <c r="Y111" s="67">
        <f t="shared" si="49"/>
        <v>0</v>
      </c>
      <c r="Z111" s="67">
        <f t="shared" si="50"/>
        <v>0</v>
      </c>
      <c r="AA111" s="67">
        <f t="shared" si="51"/>
        <v>0</v>
      </c>
      <c r="AB111" s="67">
        <f t="shared" si="52"/>
        <v>0</v>
      </c>
      <c r="AC111" s="67">
        <f t="shared" si="53"/>
        <v>0</v>
      </c>
      <c r="AD111" s="67">
        <f t="shared" si="54"/>
        <v>0</v>
      </c>
      <c r="AE111" s="67">
        <f t="shared" si="55"/>
        <v>0</v>
      </c>
      <c r="AF111" s="67">
        <f t="shared" si="56"/>
        <v>0</v>
      </c>
      <c r="AG111" s="67">
        <f t="shared" si="57"/>
        <v>0</v>
      </c>
    </row>
    <row r="112" spans="1:33" x14ac:dyDescent="0.25">
      <c r="A112" s="66">
        <v>90</v>
      </c>
      <c r="B112" s="101">
        <f t="shared" si="58"/>
        <v>0</v>
      </c>
      <c r="C112" s="67">
        <f t="shared" si="59"/>
        <v>0</v>
      </c>
      <c r="D112" s="67">
        <f t="shared" si="60"/>
        <v>0</v>
      </c>
      <c r="E112" s="67">
        <f t="shared" si="32"/>
        <v>0</v>
      </c>
      <c r="F112" s="67">
        <f t="shared" si="61"/>
        <v>0</v>
      </c>
      <c r="G112" s="67">
        <f t="shared" si="33"/>
        <v>0</v>
      </c>
      <c r="H112" s="67">
        <f t="shared" si="62"/>
        <v>0</v>
      </c>
      <c r="I112" s="67">
        <f t="shared" si="34"/>
        <v>0</v>
      </c>
      <c r="J112" s="67">
        <f t="shared" si="35"/>
        <v>0</v>
      </c>
      <c r="K112" s="67">
        <f t="shared" si="36"/>
        <v>0</v>
      </c>
      <c r="L112" s="67">
        <f t="shared" si="63"/>
        <v>0</v>
      </c>
      <c r="M112" s="67">
        <f t="shared" si="37"/>
        <v>0</v>
      </c>
      <c r="N112" s="67">
        <f t="shared" si="38"/>
        <v>0</v>
      </c>
      <c r="O112" s="67">
        <f t="shared" si="39"/>
        <v>0</v>
      </c>
      <c r="P112" s="67">
        <f t="shared" si="40"/>
        <v>0</v>
      </c>
      <c r="Q112" s="67">
        <f t="shared" si="41"/>
        <v>0</v>
      </c>
      <c r="R112" s="67">
        <f t="shared" si="42"/>
        <v>0</v>
      </c>
      <c r="S112" s="67">
        <f t="shared" si="43"/>
        <v>0</v>
      </c>
      <c r="T112" s="67">
        <f t="shared" si="44"/>
        <v>0</v>
      </c>
      <c r="U112" s="67">
        <f t="shared" si="45"/>
        <v>0</v>
      </c>
      <c r="V112" s="67">
        <f t="shared" si="46"/>
        <v>0</v>
      </c>
      <c r="W112" s="67">
        <f t="shared" si="47"/>
        <v>0</v>
      </c>
      <c r="X112" s="67">
        <f t="shared" si="48"/>
        <v>0</v>
      </c>
      <c r="Y112" s="67">
        <f t="shared" si="49"/>
        <v>0</v>
      </c>
      <c r="Z112" s="67">
        <f t="shared" si="50"/>
        <v>0</v>
      </c>
      <c r="AA112" s="67">
        <f t="shared" si="51"/>
        <v>0</v>
      </c>
      <c r="AB112" s="67">
        <f t="shared" si="52"/>
        <v>0</v>
      </c>
      <c r="AC112" s="67">
        <f t="shared" si="53"/>
        <v>0</v>
      </c>
      <c r="AD112" s="67">
        <f t="shared" si="54"/>
        <v>0</v>
      </c>
      <c r="AE112" s="67">
        <f t="shared" si="55"/>
        <v>0</v>
      </c>
      <c r="AF112" s="67">
        <f t="shared" si="56"/>
        <v>0</v>
      </c>
      <c r="AG112" s="67">
        <f t="shared" si="57"/>
        <v>0</v>
      </c>
    </row>
    <row r="113" spans="1:33" x14ac:dyDescent="0.25">
      <c r="A113" s="66">
        <v>91</v>
      </c>
      <c r="B113" s="101">
        <f>IF((C112-$H$12-$C$19)&lt;=0,($H$12+(C112-$H$12)),($H$12+$C$19))</f>
        <v>0</v>
      </c>
      <c r="C113" s="67">
        <f t="shared" si="59"/>
        <v>0</v>
      </c>
      <c r="D113" s="67">
        <f t="shared" si="60"/>
        <v>0</v>
      </c>
      <c r="E113" s="67">
        <f t="shared" si="32"/>
        <v>0</v>
      </c>
      <c r="F113" s="67">
        <f t="shared" si="61"/>
        <v>0</v>
      </c>
      <c r="G113" s="67">
        <f t="shared" si="33"/>
        <v>0</v>
      </c>
      <c r="H113" s="67">
        <f t="shared" si="62"/>
        <v>0</v>
      </c>
      <c r="I113" s="67">
        <f t="shared" si="34"/>
        <v>0</v>
      </c>
      <c r="J113" s="67">
        <f t="shared" si="35"/>
        <v>0</v>
      </c>
      <c r="K113" s="67">
        <f t="shared" si="36"/>
        <v>0</v>
      </c>
      <c r="L113" s="67">
        <f t="shared" si="63"/>
        <v>0</v>
      </c>
      <c r="M113" s="67">
        <f t="shared" si="37"/>
        <v>0</v>
      </c>
      <c r="N113" s="67">
        <f t="shared" si="38"/>
        <v>0</v>
      </c>
      <c r="O113" s="67">
        <f t="shared" si="39"/>
        <v>0</v>
      </c>
      <c r="P113" s="67">
        <f t="shared" si="40"/>
        <v>0</v>
      </c>
      <c r="Q113" s="67">
        <f t="shared" si="41"/>
        <v>0</v>
      </c>
      <c r="R113" s="67">
        <f t="shared" si="42"/>
        <v>0</v>
      </c>
      <c r="S113" s="67">
        <f t="shared" si="43"/>
        <v>0</v>
      </c>
      <c r="T113" s="67">
        <f t="shared" si="44"/>
        <v>0</v>
      </c>
      <c r="U113" s="67">
        <f t="shared" si="45"/>
        <v>0</v>
      </c>
      <c r="V113" s="67">
        <f t="shared" si="46"/>
        <v>0</v>
      </c>
      <c r="W113" s="67">
        <f t="shared" si="47"/>
        <v>0</v>
      </c>
      <c r="X113" s="67">
        <f t="shared" si="48"/>
        <v>0</v>
      </c>
      <c r="Y113" s="67">
        <f t="shared" si="49"/>
        <v>0</v>
      </c>
      <c r="Z113" s="67">
        <f t="shared" si="50"/>
        <v>0</v>
      </c>
      <c r="AA113" s="67">
        <f t="shared" si="51"/>
        <v>0</v>
      </c>
      <c r="AB113" s="67">
        <f t="shared" si="52"/>
        <v>0</v>
      </c>
      <c r="AC113" s="67">
        <f t="shared" si="53"/>
        <v>0</v>
      </c>
      <c r="AD113" s="67">
        <f t="shared" si="54"/>
        <v>0</v>
      </c>
      <c r="AE113" s="67">
        <f t="shared" si="55"/>
        <v>0</v>
      </c>
      <c r="AF113" s="67">
        <f t="shared" si="56"/>
        <v>0</v>
      </c>
      <c r="AG113" s="67">
        <f t="shared" si="57"/>
        <v>0</v>
      </c>
    </row>
    <row r="114" spans="1:33" x14ac:dyDescent="0.25">
      <c r="A114" s="66">
        <v>92</v>
      </c>
      <c r="B114" s="101">
        <f t="shared" si="58"/>
        <v>0</v>
      </c>
      <c r="C114" s="67">
        <f t="shared" si="59"/>
        <v>0</v>
      </c>
      <c r="D114" s="67">
        <f t="shared" si="60"/>
        <v>0</v>
      </c>
      <c r="E114" s="67">
        <f t="shared" si="32"/>
        <v>0</v>
      </c>
      <c r="F114" s="67">
        <f t="shared" si="61"/>
        <v>0</v>
      </c>
      <c r="G114" s="67">
        <f t="shared" si="33"/>
        <v>0</v>
      </c>
      <c r="H114" s="67">
        <f t="shared" si="62"/>
        <v>0</v>
      </c>
      <c r="I114" s="67">
        <f t="shared" si="34"/>
        <v>0</v>
      </c>
      <c r="J114" s="67">
        <f t="shared" si="35"/>
        <v>0</v>
      </c>
      <c r="K114" s="67">
        <f t="shared" si="36"/>
        <v>0</v>
      </c>
      <c r="L114" s="67">
        <f t="shared" si="63"/>
        <v>0</v>
      </c>
      <c r="M114" s="67">
        <f t="shared" si="37"/>
        <v>0</v>
      </c>
      <c r="N114" s="67">
        <f t="shared" si="38"/>
        <v>0</v>
      </c>
      <c r="O114" s="67">
        <f t="shared" si="39"/>
        <v>0</v>
      </c>
      <c r="P114" s="67">
        <f t="shared" si="40"/>
        <v>0</v>
      </c>
      <c r="Q114" s="67">
        <f t="shared" si="41"/>
        <v>0</v>
      </c>
      <c r="R114" s="67">
        <f t="shared" si="42"/>
        <v>0</v>
      </c>
      <c r="S114" s="67">
        <f t="shared" si="43"/>
        <v>0</v>
      </c>
      <c r="T114" s="67">
        <f t="shared" si="44"/>
        <v>0</v>
      </c>
      <c r="U114" s="67">
        <f t="shared" si="45"/>
        <v>0</v>
      </c>
      <c r="V114" s="67">
        <f t="shared" si="46"/>
        <v>0</v>
      </c>
      <c r="W114" s="67">
        <f t="shared" si="47"/>
        <v>0</v>
      </c>
      <c r="X114" s="67">
        <f t="shared" si="48"/>
        <v>0</v>
      </c>
      <c r="Y114" s="67">
        <f t="shared" si="49"/>
        <v>0</v>
      </c>
      <c r="Z114" s="67">
        <f t="shared" si="50"/>
        <v>0</v>
      </c>
      <c r="AA114" s="67">
        <f t="shared" si="51"/>
        <v>0</v>
      </c>
      <c r="AB114" s="67">
        <f t="shared" si="52"/>
        <v>0</v>
      </c>
      <c r="AC114" s="67">
        <f t="shared" si="53"/>
        <v>0</v>
      </c>
      <c r="AD114" s="67">
        <f t="shared" si="54"/>
        <v>0</v>
      </c>
      <c r="AE114" s="67">
        <f t="shared" si="55"/>
        <v>0</v>
      </c>
      <c r="AF114" s="67">
        <f t="shared" si="56"/>
        <v>0</v>
      </c>
      <c r="AG114" s="67">
        <f t="shared" si="57"/>
        <v>0</v>
      </c>
    </row>
    <row r="115" spans="1:33" x14ac:dyDescent="0.25">
      <c r="A115" s="66">
        <v>93</v>
      </c>
      <c r="B115" s="101">
        <f t="shared" si="58"/>
        <v>0</v>
      </c>
      <c r="C115" s="67">
        <f t="shared" si="59"/>
        <v>0</v>
      </c>
      <c r="D115" s="67">
        <f t="shared" si="60"/>
        <v>0</v>
      </c>
      <c r="E115" s="67">
        <f t="shared" si="32"/>
        <v>0</v>
      </c>
      <c r="F115" s="67">
        <f t="shared" si="61"/>
        <v>0</v>
      </c>
      <c r="G115" s="67">
        <f t="shared" si="33"/>
        <v>0</v>
      </c>
      <c r="H115" s="67">
        <f t="shared" si="62"/>
        <v>0</v>
      </c>
      <c r="I115" s="67">
        <f t="shared" si="34"/>
        <v>0</v>
      </c>
      <c r="J115" s="67">
        <f t="shared" si="35"/>
        <v>0</v>
      </c>
      <c r="K115" s="67">
        <f t="shared" si="36"/>
        <v>0</v>
      </c>
      <c r="L115" s="67">
        <f t="shared" si="63"/>
        <v>0</v>
      </c>
      <c r="M115" s="67">
        <f t="shared" si="37"/>
        <v>0</v>
      </c>
      <c r="N115" s="67">
        <f t="shared" si="38"/>
        <v>0</v>
      </c>
      <c r="O115" s="67">
        <f t="shared" si="39"/>
        <v>0</v>
      </c>
      <c r="P115" s="67">
        <f t="shared" si="40"/>
        <v>0</v>
      </c>
      <c r="Q115" s="67">
        <f t="shared" si="41"/>
        <v>0</v>
      </c>
      <c r="R115" s="67">
        <f t="shared" si="42"/>
        <v>0</v>
      </c>
      <c r="S115" s="67">
        <f t="shared" si="43"/>
        <v>0</v>
      </c>
      <c r="T115" s="67">
        <f t="shared" si="44"/>
        <v>0</v>
      </c>
      <c r="U115" s="67">
        <f t="shared" si="45"/>
        <v>0</v>
      </c>
      <c r="V115" s="67">
        <f t="shared" si="46"/>
        <v>0</v>
      </c>
      <c r="W115" s="67">
        <f t="shared" si="47"/>
        <v>0</v>
      </c>
      <c r="X115" s="67">
        <f t="shared" si="48"/>
        <v>0</v>
      </c>
      <c r="Y115" s="67">
        <f t="shared" si="49"/>
        <v>0</v>
      </c>
      <c r="Z115" s="67">
        <f t="shared" si="50"/>
        <v>0</v>
      </c>
      <c r="AA115" s="67">
        <f t="shared" si="51"/>
        <v>0</v>
      </c>
      <c r="AB115" s="67">
        <f t="shared" si="52"/>
        <v>0</v>
      </c>
      <c r="AC115" s="67">
        <f t="shared" si="53"/>
        <v>0</v>
      </c>
      <c r="AD115" s="67">
        <f t="shared" si="54"/>
        <v>0</v>
      </c>
      <c r="AE115" s="67">
        <f t="shared" si="55"/>
        <v>0</v>
      </c>
      <c r="AF115" s="67">
        <f t="shared" si="56"/>
        <v>0</v>
      </c>
      <c r="AG115" s="67">
        <f t="shared" si="57"/>
        <v>0</v>
      </c>
    </row>
    <row r="116" spans="1:33" x14ac:dyDescent="0.25">
      <c r="A116" s="66">
        <v>94</v>
      </c>
      <c r="B116" s="101">
        <f t="shared" si="58"/>
        <v>0</v>
      </c>
      <c r="C116" s="67">
        <f t="shared" si="59"/>
        <v>0</v>
      </c>
      <c r="D116" s="67">
        <f t="shared" si="60"/>
        <v>0</v>
      </c>
      <c r="E116" s="67">
        <f t="shared" si="32"/>
        <v>0</v>
      </c>
      <c r="F116" s="67">
        <f t="shared" si="61"/>
        <v>0</v>
      </c>
      <c r="G116" s="67">
        <f t="shared" si="33"/>
        <v>0</v>
      </c>
      <c r="H116" s="67">
        <f t="shared" si="62"/>
        <v>0</v>
      </c>
      <c r="I116" s="67">
        <f t="shared" si="34"/>
        <v>0</v>
      </c>
      <c r="J116" s="67">
        <f t="shared" si="35"/>
        <v>0</v>
      </c>
      <c r="K116" s="67">
        <f t="shared" si="36"/>
        <v>0</v>
      </c>
      <c r="L116" s="67">
        <f t="shared" si="63"/>
        <v>0</v>
      </c>
      <c r="M116" s="67">
        <f t="shared" si="37"/>
        <v>0</v>
      </c>
      <c r="N116" s="67">
        <f t="shared" si="38"/>
        <v>0</v>
      </c>
      <c r="O116" s="67">
        <f t="shared" si="39"/>
        <v>0</v>
      </c>
      <c r="P116" s="67">
        <f t="shared" si="40"/>
        <v>0</v>
      </c>
      <c r="Q116" s="67">
        <f t="shared" si="41"/>
        <v>0</v>
      </c>
      <c r="R116" s="67">
        <f t="shared" si="42"/>
        <v>0</v>
      </c>
      <c r="S116" s="67">
        <f t="shared" si="43"/>
        <v>0</v>
      </c>
      <c r="T116" s="67">
        <f t="shared" si="44"/>
        <v>0</v>
      </c>
      <c r="U116" s="67">
        <f t="shared" si="45"/>
        <v>0</v>
      </c>
      <c r="V116" s="67">
        <f t="shared" si="46"/>
        <v>0</v>
      </c>
      <c r="W116" s="67">
        <f t="shared" si="47"/>
        <v>0</v>
      </c>
      <c r="X116" s="67">
        <f t="shared" si="48"/>
        <v>0</v>
      </c>
      <c r="Y116" s="67">
        <f t="shared" si="49"/>
        <v>0</v>
      </c>
      <c r="Z116" s="67">
        <f t="shared" si="50"/>
        <v>0</v>
      </c>
      <c r="AA116" s="67">
        <f t="shared" si="51"/>
        <v>0</v>
      </c>
      <c r="AB116" s="67">
        <f t="shared" si="52"/>
        <v>0</v>
      </c>
      <c r="AC116" s="67">
        <f t="shared" si="53"/>
        <v>0</v>
      </c>
      <c r="AD116" s="67">
        <f t="shared" si="54"/>
        <v>0</v>
      </c>
      <c r="AE116" s="67">
        <f t="shared" si="55"/>
        <v>0</v>
      </c>
      <c r="AF116" s="67">
        <f t="shared" si="56"/>
        <v>0</v>
      </c>
      <c r="AG116" s="67">
        <f t="shared" si="57"/>
        <v>0</v>
      </c>
    </row>
    <row r="117" spans="1:33" x14ac:dyDescent="0.25">
      <c r="A117" s="66">
        <v>95</v>
      </c>
      <c r="B117" s="101">
        <f t="shared" si="58"/>
        <v>0</v>
      </c>
      <c r="C117" s="67">
        <f t="shared" si="59"/>
        <v>0</v>
      </c>
      <c r="D117" s="67">
        <f t="shared" si="60"/>
        <v>0</v>
      </c>
      <c r="E117" s="67">
        <f t="shared" si="32"/>
        <v>0</v>
      </c>
      <c r="F117" s="67">
        <f t="shared" si="61"/>
        <v>0</v>
      </c>
      <c r="G117" s="67">
        <f t="shared" si="33"/>
        <v>0</v>
      </c>
      <c r="H117" s="67">
        <f t="shared" si="62"/>
        <v>0</v>
      </c>
      <c r="I117" s="67">
        <f t="shared" si="34"/>
        <v>0</v>
      </c>
      <c r="J117" s="67">
        <f t="shared" si="35"/>
        <v>0</v>
      </c>
      <c r="K117" s="67">
        <f t="shared" si="36"/>
        <v>0</v>
      </c>
      <c r="L117" s="67">
        <f t="shared" si="63"/>
        <v>0</v>
      </c>
      <c r="M117" s="67">
        <f t="shared" si="37"/>
        <v>0</v>
      </c>
      <c r="N117" s="67">
        <f t="shared" si="38"/>
        <v>0</v>
      </c>
      <c r="O117" s="67">
        <f t="shared" si="39"/>
        <v>0</v>
      </c>
      <c r="P117" s="67">
        <f t="shared" si="40"/>
        <v>0</v>
      </c>
      <c r="Q117" s="67">
        <f t="shared" si="41"/>
        <v>0</v>
      </c>
      <c r="R117" s="67">
        <f t="shared" si="42"/>
        <v>0</v>
      </c>
      <c r="S117" s="67">
        <f t="shared" si="43"/>
        <v>0</v>
      </c>
      <c r="T117" s="67">
        <f t="shared" si="44"/>
        <v>0</v>
      </c>
      <c r="U117" s="67">
        <f t="shared" si="45"/>
        <v>0</v>
      </c>
      <c r="V117" s="67">
        <f t="shared" si="46"/>
        <v>0</v>
      </c>
      <c r="W117" s="67">
        <f t="shared" si="47"/>
        <v>0</v>
      </c>
      <c r="X117" s="67">
        <f t="shared" si="48"/>
        <v>0</v>
      </c>
      <c r="Y117" s="67">
        <f t="shared" si="49"/>
        <v>0</v>
      </c>
      <c r="Z117" s="67">
        <f t="shared" si="50"/>
        <v>0</v>
      </c>
      <c r="AA117" s="67">
        <f t="shared" si="51"/>
        <v>0</v>
      </c>
      <c r="AB117" s="67">
        <f t="shared" si="52"/>
        <v>0</v>
      </c>
      <c r="AC117" s="67">
        <f t="shared" si="53"/>
        <v>0</v>
      </c>
      <c r="AD117" s="67">
        <f t="shared" si="54"/>
        <v>0</v>
      </c>
      <c r="AE117" s="67">
        <f t="shared" si="55"/>
        <v>0</v>
      </c>
      <c r="AF117" s="67">
        <f t="shared" si="56"/>
        <v>0</v>
      </c>
      <c r="AG117" s="67">
        <f t="shared" si="57"/>
        <v>0</v>
      </c>
    </row>
    <row r="118" spans="1:33" x14ac:dyDescent="0.25">
      <c r="A118" s="66">
        <v>96</v>
      </c>
      <c r="B118" s="101">
        <f t="shared" si="58"/>
        <v>0</v>
      </c>
      <c r="C118" s="67">
        <f t="shared" si="59"/>
        <v>0</v>
      </c>
      <c r="D118" s="67">
        <f t="shared" si="60"/>
        <v>0</v>
      </c>
      <c r="E118" s="67">
        <f t="shared" si="32"/>
        <v>0</v>
      </c>
      <c r="F118" s="67">
        <f t="shared" si="61"/>
        <v>0</v>
      </c>
      <c r="G118" s="67">
        <f t="shared" si="33"/>
        <v>0</v>
      </c>
      <c r="H118" s="67">
        <f t="shared" si="62"/>
        <v>0</v>
      </c>
      <c r="I118" s="67">
        <f t="shared" si="34"/>
        <v>0</v>
      </c>
      <c r="J118" s="67">
        <f t="shared" si="35"/>
        <v>0</v>
      </c>
      <c r="K118" s="67">
        <f t="shared" si="36"/>
        <v>0</v>
      </c>
      <c r="L118" s="67">
        <f t="shared" si="63"/>
        <v>0</v>
      </c>
      <c r="M118" s="67">
        <f t="shared" si="37"/>
        <v>0</v>
      </c>
      <c r="N118" s="67">
        <f t="shared" si="38"/>
        <v>0</v>
      </c>
      <c r="O118" s="67">
        <f t="shared" si="39"/>
        <v>0</v>
      </c>
      <c r="P118" s="67">
        <f t="shared" si="40"/>
        <v>0</v>
      </c>
      <c r="Q118" s="67">
        <f t="shared" si="41"/>
        <v>0</v>
      </c>
      <c r="R118" s="67">
        <f t="shared" si="42"/>
        <v>0</v>
      </c>
      <c r="S118" s="67">
        <f t="shared" si="43"/>
        <v>0</v>
      </c>
      <c r="T118" s="67">
        <f t="shared" si="44"/>
        <v>0</v>
      </c>
      <c r="U118" s="67">
        <f t="shared" si="45"/>
        <v>0</v>
      </c>
      <c r="V118" s="67">
        <f t="shared" si="46"/>
        <v>0</v>
      </c>
      <c r="W118" s="67">
        <f t="shared" si="47"/>
        <v>0</v>
      </c>
      <c r="X118" s="67">
        <f t="shared" si="48"/>
        <v>0</v>
      </c>
      <c r="Y118" s="67">
        <f t="shared" si="49"/>
        <v>0</v>
      </c>
      <c r="Z118" s="67">
        <f t="shared" si="50"/>
        <v>0</v>
      </c>
      <c r="AA118" s="67">
        <f t="shared" si="51"/>
        <v>0</v>
      </c>
      <c r="AB118" s="67">
        <f t="shared" si="52"/>
        <v>0</v>
      </c>
      <c r="AC118" s="67">
        <f t="shared" si="53"/>
        <v>0</v>
      </c>
      <c r="AD118" s="67">
        <f t="shared" si="54"/>
        <v>0</v>
      </c>
      <c r="AE118" s="67">
        <f t="shared" si="55"/>
        <v>0</v>
      </c>
      <c r="AF118" s="67">
        <f t="shared" si="56"/>
        <v>0</v>
      </c>
      <c r="AG118" s="67">
        <f t="shared" si="57"/>
        <v>0</v>
      </c>
    </row>
    <row r="119" spans="1:33" x14ac:dyDescent="0.25">
      <c r="A119" s="66">
        <v>97</v>
      </c>
      <c r="B119" s="101">
        <f t="shared" si="58"/>
        <v>0</v>
      </c>
      <c r="C119" s="67">
        <f t="shared" si="59"/>
        <v>0</v>
      </c>
      <c r="D119" s="67">
        <f t="shared" si="60"/>
        <v>0</v>
      </c>
      <c r="E119" s="67">
        <f t="shared" si="32"/>
        <v>0</v>
      </c>
      <c r="F119" s="67">
        <f t="shared" si="61"/>
        <v>0</v>
      </c>
      <c r="G119" s="67">
        <f t="shared" si="33"/>
        <v>0</v>
      </c>
      <c r="H119" s="67">
        <f t="shared" si="62"/>
        <v>0</v>
      </c>
      <c r="I119" s="67">
        <f t="shared" si="34"/>
        <v>0</v>
      </c>
      <c r="J119" s="67">
        <f t="shared" si="35"/>
        <v>0</v>
      </c>
      <c r="K119" s="67">
        <f t="shared" si="36"/>
        <v>0</v>
      </c>
      <c r="L119" s="67">
        <f t="shared" si="63"/>
        <v>0</v>
      </c>
      <c r="M119" s="67">
        <f t="shared" si="37"/>
        <v>0</v>
      </c>
      <c r="N119" s="67">
        <f t="shared" si="38"/>
        <v>0</v>
      </c>
      <c r="O119" s="67">
        <f t="shared" si="39"/>
        <v>0</v>
      </c>
      <c r="P119" s="67">
        <f t="shared" si="40"/>
        <v>0</v>
      </c>
      <c r="Q119" s="67">
        <f t="shared" si="41"/>
        <v>0</v>
      </c>
      <c r="R119" s="67">
        <f t="shared" si="42"/>
        <v>0</v>
      </c>
      <c r="S119" s="67">
        <f t="shared" si="43"/>
        <v>0</v>
      </c>
      <c r="T119" s="67">
        <f t="shared" si="44"/>
        <v>0</v>
      </c>
      <c r="U119" s="67">
        <f t="shared" si="45"/>
        <v>0</v>
      </c>
      <c r="V119" s="67">
        <f t="shared" si="46"/>
        <v>0</v>
      </c>
      <c r="W119" s="67">
        <f t="shared" si="47"/>
        <v>0</v>
      </c>
      <c r="X119" s="67">
        <f t="shared" si="48"/>
        <v>0</v>
      </c>
      <c r="Y119" s="67">
        <f t="shared" si="49"/>
        <v>0</v>
      </c>
      <c r="Z119" s="67">
        <f t="shared" si="50"/>
        <v>0</v>
      </c>
      <c r="AA119" s="67">
        <f t="shared" si="51"/>
        <v>0</v>
      </c>
      <c r="AB119" s="67">
        <f t="shared" si="52"/>
        <v>0</v>
      </c>
      <c r="AC119" s="67">
        <f t="shared" si="53"/>
        <v>0</v>
      </c>
      <c r="AD119" s="67">
        <f t="shared" si="54"/>
        <v>0</v>
      </c>
      <c r="AE119" s="67">
        <f t="shared" si="55"/>
        <v>0</v>
      </c>
      <c r="AF119" s="67">
        <f t="shared" si="56"/>
        <v>0</v>
      </c>
      <c r="AG119" s="67">
        <f t="shared" si="57"/>
        <v>0</v>
      </c>
    </row>
    <row r="120" spans="1:33" x14ac:dyDescent="0.25">
      <c r="A120" s="66">
        <v>98</v>
      </c>
      <c r="B120" s="101">
        <f t="shared" si="58"/>
        <v>0</v>
      </c>
      <c r="C120" s="67">
        <f t="shared" si="59"/>
        <v>0</v>
      </c>
      <c r="D120" s="67">
        <f t="shared" si="60"/>
        <v>0</v>
      </c>
      <c r="E120" s="67">
        <f t="shared" si="32"/>
        <v>0</v>
      </c>
      <c r="F120" s="67">
        <f t="shared" si="61"/>
        <v>0</v>
      </c>
      <c r="G120" s="67">
        <f t="shared" si="33"/>
        <v>0</v>
      </c>
      <c r="H120" s="67">
        <f t="shared" si="62"/>
        <v>0</v>
      </c>
      <c r="I120" s="67">
        <f t="shared" si="34"/>
        <v>0</v>
      </c>
      <c r="J120" s="67">
        <f t="shared" si="35"/>
        <v>0</v>
      </c>
      <c r="K120" s="67">
        <f t="shared" si="36"/>
        <v>0</v>
      </c>
      <c r="L120" s="67">
        <f t="shared" si="63"/>
        <v>0</v>
      </c>
      <c r="M120" s="67">
        <f t="shared" si="37"/>
        <v>0</v>
      </c>
      <c r="N120" s="67">
        <f t="shared" si="38"/>
        <v>0</v>
      </c>
      <c r="O120" s="67">
        <f t="shared" si="39"/>
        <v>0</v>
      </c>
      <c r="P120" s="67">
        <f t="shared" si="40"/>
        <v>0</v>
      </c>
      <c r="Q120" s="67">
        <f t="shared" si="41"/>
        <v>0</v>
      </c>
      <c r="R120" s="67">
        <f t="shared" si="42"/>
        <v>0</v>
      </c>
      <c r="S120" s="67">
        <f t="shared" si="43"/>
        <v>0</v>
      </c>
      <c r="T120" s="67">
        <f t="shared" si="44"/>
        <v>0</v>
      </c>
      <c r="U120" s="67">
        <f t="shared" si="45"/>
        <v>0</v>
      </c>
      <c r="V120" s="67">
        <f t="shared" si="46"/>
        <v>0</v>
      </c>
      <c r="W120" s="67">
        <f t="shared" si="47"/>
        <v>0</v>
      </c>
      <c r="X120" s="67">
        <f t="shared" si="48"/>
        <v>0</v>
      </c>
      <c r="Y120" s="67">
        <f t="shared" si="49"/>
        <v>0</v>
      </c>
      <c r="Z120" s="67">
        <f t="shared" si="50"/>
        <v>0</v>
      </c>
      <c r="AA120" s="67">
        <f t="shared" si="51"/>
        <v>0</v>
      </c>
      <c r="AB120" s="67">
        <f t="shared" si="52"/>
        <v>0</v>
      </c>
      <c r="AC120" s="67">
        <f t="shared" si="53"/>
        <v>0</v>
      </c>
      <c r="AD120" s="67">
        <f t="shared" si="54"/>
        <v>0</v>
      </c>
      <c r="AE120" s="67">
        <f t="shared" si="55"/>
        <v>0</v>
      </c>
      <c r="AF120" s="67">
        <f t="shared" si="56"/>
        <v>0</v>
      </c>
      <c r="AG120" s="67">
        <f t="shared" si="57"/>
        <v>0</v>
      </c>
    </row>
    <row r="121" spans="1:33" x14ac:dyDescent="0.25">
      <c r="A121" s="66">
        <v>99</v>
      </c>
      <c r="B121" s="101">
        <f t="shared" si="58"/>
        <v>0</v>
      </c>
      <c r="C121" s="67">
        <f t="shared" si="59"/>
        <v>0</v>
      </c>
      <c r="D121" s="67">
        <f t="shared" si="60"/>
        <v>0</v>
      </c>
      <c r="E121" s="67">
        <f t="shared" si="32"/>
        <v>0</v>
      </c>
      <c r="F121" s="67">
        <f t="shared" si="61"/>
        <v>0</v>
      </c>
      <c r="G121" s="67">
        <f t="shared" si="33"/>
        <v>0</v>
      </c>
      <c r="H121" s="67">
        <f t="shared" si="62"/>
        <v>0</v>
      </c>
      <c r="I121" s="67">
        <f t="shared" si="34"/>
        <v>0</v>
      </c>
      <c r="J121" s="67">
        <f t="shared" si="35"/>
        <v>0</v>
      </c>
      <c r="K121" s="67">
        <f t="shared" si="36"/>
        <v>0</v>
      </c>
      <c r="L121" s="67">
        <f t="shared" si="63"/>
        <v>0</v>
      </c>
      <c r="M121" s="67">
        <f t="shared" si="37"/>
        <v>0</v>
      </c>
      <c r="N121" s="67">
        <f t="shared" si="38"/>
        <v>0</v>
      </c>
      <c r="O121" s="67">
        <f t="shared" si="39"/>
        <v>0</v>
      </c>
      <c r="P121" s="67">
        <f t="shared" si="40"/>
        <v>0</v>
      </c>
      <c r="Q121" s="67">
        <f t="shared" si="41"/>
        <v>0</v>
      </c>
      <c r="R121" s="67">
        <f t="shared" si="42"/>
        <v>0</v>
      </c>
      <c r="S121" s="67">
        <f t="shared" si="43"/>
        <v>0</v>
      </c>
      <c r="T121" s="67">
        <f t="shared" si="44"/>
        <v>0</v>
      </c>
      <c r="U121" s="67">
        <f t="shared" si="45"/>
        <v>0</v>
      </c>
      <c r="V121" s="67">
        <f t="shared" si="46"/>
        <v>0</v>
      </c>
      <c r="W121" s="67">
        <f t="shared" si="47"/>
        <v>0</v>
      </c>
      <c r="X121" s="67">
        <f t="shared" si="48"/>
        <v>0</v>
      </c>
      <c r="Y121" s="67">
        <f t="shared" si="49"/>
        <v>0</v>
      </c>
      <c r="Z121" s="67">
        <f t="shared" si="50"/>
        <v>0</v>
      </c>
      <c r="AA121" s="67">
        <f t="shared" si="51"/>
        <v>0</v>
      </c>
      <c r="AB121" s="67">
        <f t="shared" si="52"/>
        <v>0</v>
      </c>
      <c r="AC121" s="67">
        <f t="shared" si="53"/>
        <v>0</v>
      </c>
      <c r="AD121" s="67">
        <f t="shared" si="54"/>
        <v>0</v>
      </c>
      <c r="AE121" s="67">
        <f t="shared" si="55"/>
        <v>0</v>
      </c>
      <c r="AF121" s="67">
        <f t="shared" si="56"/>
        <v>0</v>
      </c>
      <c r="AG121" s="67">
        <f t="shared" si="57"/>
        <v>0</v>
      </c>
    </row>
    <row r="122" spans="1:33" x14ac:dyDescent="0.25">
      <c r="A122" s="66">
        <v>100</v>
      </c>
      <c r="B122" s="101">
        <f t="shared" si="58"/>
        <v>0</v>
      </c>
      <c r="C122" s="67">
        <f t="shared" si="59"/>
        <v>0</v>
      </c>
      <c r="D122" s="67">
        <f t="shared" si="60"/>
        <v>0</v>
      </c>
      <c r="E122" s="67">
        <f t="shared" si="32"/>
        <v>0</v>
      </c>
      <c r="F122" s="67">
        <f t="shared" si="61"/>
        <v>0</v>
      </c>
      <c r="G122" s="67">
        <f t="shared" si="33"/>
        <v>0</v>
      </c>
      <c r="H122" s="67">
        <f t="shared" si="62"/>
        <v>0</v>
      </c>
      <c r="I122" s="67">
        <f t="shared" si="34"/>
        <v>0</v>
      </c>
      <c r="J122" s="67">
        <f t="shared" si="35"/>
        <v>0</v>
      </c>
      <c r="K122" s="67">
        <f t="shared" si="36"/>
        <v>0</v>
      </c>
      <c r="L122" s="67">
        <f t="shared" si="63"/>
        <v>0</v>
      </c>
      <c r="M122" s="67">
        <f t="shared" si="37"/>
        <v>0</v>
      </c>
      <c r="N122" s="67">
        <f t="shared" si="38"/>
        <v>0</v>
      </c>
      <c r="O122" s="67">
        <f t="shared" si="39"/>
        <v>0</v>
      </c>
      <c r="P122" s="67">
        <f t="shared" si="40"/>
        <v>0</v>
      </c>
      <c r="Q122" s="67">
        <f t="shared" si="41"/>
        <v>0</v>
      </c>
      <c r="R122" s="67">
        <f t="shared" si="42"/>
        <v>0</v>
      </c>
      <c r="S122" s="67">
        <f t="shared" si="43"/>
        <v>0</v>
      </c>
      <c r="T122" s="67">
        <f t="shared" si="44"/>
        <v>0</v>
      </c>
      <c r="U122" s="67">
        <f t="shared" si="45"/>
        <v>0</v>
      </c>
      <c r="V122" s="67">
        <f t="shared" si="46"/>
        <v>0</v>
      </c>
      <c r="W122" s="67">
        <f t="shared" si="47"/>
        <v>0</v>
      </c>
      <c r="X122" s="67">
        <f t="shared" si="48"/>
        <v>0</v>
      </c>
      <c r="Y122" s="67">
        <f t="shared" si="49"/>
        <v>0</v>
      </c>
      <c r="Z122" s="67">
        <f t="shared" si="50"/>
        <v>0</v>
      </c>
      <c r="AA122" s="67">
        <f t="shared" si="51"/>
        <v>0</v>
      </c>
      <c r="AB122" s="67">
        <f t="shared" si="52"/>
        <v>0</v>
      </c>
      <c r="AC122" s="67">
        <f t="shared" si="53"/>
        <v>0</v>
      </c>
      <c r="AD122" s="67">
        <f t="shared" si="54"/>
        <v>0</v>
      </c>
      <c r="AE122" s="67">
        <f t="shared" si="55"/>
        <v>0</v>
      </c>
      <c r="AF122" s="67">
        <f t="shared" si="56"/>
        <v>0</v>
      </c>
      <c r="AG122" s="67">
        <f t="shared" si="57"/>
        <v>0</v>
      </c>
    </row>
    <row r="123" spans="1:33" x14ac:dyDescent="0.25">
      <c r="A123" s="66">
        <v>101</v>
      </c>
      <c r="B123" s="101">
        <f t="shared" si="58"/>
        <v>0</v>
      </c>
      <c r="C123" s="67">
        <f t="shared" si="59"/>
        <v>0</v>
      </c>
      <c r="D123" s="67">
        <f t="shared" si="60"/>
        <v>0</v>
      </c>
      <c r="E123" s="67">
        <f t="shared" si="32"/>
        <v>0</v>
      </c>
      <c r="F123" s="67">
        <f t="shared" si="61"/>
        <v>0</v>
      </c>
      <c r="G123" s="67">
        <f t="shared" si="33"/>
        <v>0</v>
      </c>
      <c r="H123" s="67">
        <f t="shared" si="62"/>
        <v>0</v>
      </c>
      <c r="I123" s="67">
        <f t="shared" si="34"/>
        <v>0</v>
      </c>
      <c r="J123" s="67">
        <f t="shared" si="35"/>
        <v>0</v>
      </c>
      <c r="K123" s="67">
        <f t="shared" si="36"/>
        <v>0</v>
      </c>
      <c r="L123" s="67">
        <f t="shared" si="63"/>
        <v>0</v>
      </c>
      <c r="M123" s="67">
        <f t="shared" si="37"/>
        <v>0</v>
      </c>
      <c r="N123" s="67">
        <f t="shared" si="38"/>
        <v>0</v>
      </c>
      <c r="O123" s="67">
        <f t="shared" si="39"/>
        <v>0</v>
      </c>
      <c r="P123" s="67">
        <f t="shared" si="40"/>
        <v>0</v>
      </c>
      <c r="Q123" s="67">
        <f t="shared" si="41"/>
        <v>0</v>
      </c>
      <c r="R123" s="67">
        <f t="shared" si="42"/>
        <v>0</v>
      </c>
      <c r="S123" s="67">
        <f t="shared" si="43"/>
        <v>0</v>
      </c>
      <c r="T123" s="67">
        <f t="shared" si="44"/>
        <v>0</v>
      </c>
      <c r="U123" s="67">
        <f t="shared" si="45"/>
        <v>0</v>
      </c>
      <c r="V123" s="67">
        <f t="shared" si="46"/>
        <v>0</v>
      </c>
      <c r="W123" s="67">
        <f t="shared" si="47"/>
        <v>0</v>
      </c>
      <c r="X123" s="67">
        <f t="shared" si="48"/>
        <v>0</v>
      </c>
      <c r="Y123" s="67">
        <f t="shared" si="49"/>
        <v>0</v>
      </c>
      <c r="Z123" s="67">
        <f t="shared" si="50"/>
        <v>0</v>
      </c>
      <c r="AA123" s="67">
        <f t="shared" si="51"/>
        <v>0</v>
      </c>
      <c r="AB123" s="67">
        <f t="shared" si="52"/>
        <v>0</v>
      </c>
      <c r="AC123" s="67">
        <f t="shared" si="53"/>
        <v>0</v>
      </c>
      <c r="AD123" s="67">
        <f t="shared" si="54"/>
        <v>0</v>
      </c>
      <c r="AE123" s="67">
        <f t="shared" si="55"/>
        <v>0</v>
      </c>
      <c r="AF123" s="67">
        <f t="shared" si="56"/>
        <v>0</v>
      </c>
      <c r="AG123" s="67">
        <f t="shared" si="57"/>
        <v>0</v>
      </c>
    </row>
    <row r="124" spans="1:33" x14ac:dyDescent="0.25">
      <c r="A124" s="66">
        <v>102</v>
      </c>
      <c r="B124" s="101">
        <f t="shared" si="58"/>
        <v>0</v>
      </c>
      <c r="C124" s="67">
        <f t="shared" si="59"/>
        <v>0</v>
      </c>
      <c r="D124" s="67">
        <f t="shared" si="60"/>
        <v>0</v>
      </c>
      <c r="E124" s="67">
        <f t="shared" si="32"/>
        <v>0</v>
      </c>
      <c r="F124" s="67">
        <f t="shared" si="61"/>
        <v>0</v>
      </c>
      <c r="G124" s="67">
        <f t="shared" si="33"/>
        <v>0</v>
      </c>
      <c r="H124" s="67">
        <f t="shared" si="62"/>
        <v>0</v>
      </c>
      <c r="I124" s="67">
        <f t="shared" si="34"/>
        <v>0</v>
      </c>
      <c r="J124" s="67">
        <f t="shared" si="35"/>
        <v>0</v>
      </c>
      <c r="K124" s="67">
        <f t="shared" si="36"/>
        <v>0</v>
      </c>
      <c r="L124" s="67">
        <f t="shared" si="63"/>
        <v>0</v>
      </c>
      <c r="M124" s="67">
        <f t="shared" si="37"/>
        <v>0</v>
      </c>
      <c r="N124" s="67">
        <f t="shared" si="38"/>
        <v>0</v>
      </c>
      <c r="O124" s="67">
        <f t="shared" si="39"/>
        <v>0</v>
      </c>
      <c r="P124" s="67">
        <f t="shared" si="40"/>
        <v>0</v>
      </c>
      <c r="Q124" s="67">
        <f t="shared" si="41"/>
        <v>0</v>
      </c>
      <c r="R124" s="67">
        <f t="shared" si="42"/>
        <v>0</v>
      </c>
      <c r="S124" s="67">
        <f t="shared" si="43"/>
        <v>0</v>
      </c>
      <c r="T124" s="67">
        <f t="shared" si="44"/>
        <v>0</v>
      </c>
      <c r="U124" s="67">
        <f t="shared" si="45"/>
        <v>0</v>
      </c>
      <c r="V124" s="67">
        <f t="shared" si="46"/>
        <v>0</v>
      </c>
      <c r="W124" s="67">
        <f t="shared" si="47"/>
        <v>0</v>
      </c>
      <c r="X124" s="67">
        <f t="shared" si="48"/>
        <v>0</v>
      </c>
      <c r="Y124" s="67">
        <f t="shared" si="49"/>
        <v>0</v>
      </c>
      <c r="Z124" s="67">
        <f t="shared" si="50"/>
        <v>0</v>
      </c>
      <c r="AA124" s="67">
        <f t="shared" si="51"/>
        <v>0</v>
      </c>
      <c r="AB124" s="67">
        <f t="shared" si="52"/>
        <v>0</v>
      </c>
      <c r="AC124" s="67">
        <f t="shared" si="53"/>
        <v>0</v>
      </c>
      <c r="AD124" s="67">
        <f t="shared" si="54"/>
        <v>0</v>
      </c>
      <c r="AE124" s="67">
        <f t="shared" si="55"/>
        <v>0</v>
      </c>
      <c r="AF124" s="67">
        <f t="shared" si="56"/>
        <v>0</v>
      </c>
      <c r="AG124" s="67">
        <f t="shared" si="57"/>
        <v>0</v>
      </c>
    </row>
    <row r="125" spans="1:33" x14ac:dyDescent="0.25">
      <c r="A125" s="66">
        <v>103</v>
      </c>
      <c r="B125" s="101">
        <f t="shared" si="58"/>
        <v>0</v>
      </c>
      <c r="C125" s="67">
        <f t="shared" si="59"/>
        <v>0</v>
      </c>
      <c r="D125" s="67">
        <f t="shared" si="60"/>
        <v>0</v>
      </c>
      <c r="E125" s="67">
        <f t="shared" si="32"/>
        <v>0</v>
      </c>
      <c r="F125" s="67">
        <f t="shared" si="61"/>
        <v>0</v>
      </c>
      <c r="G125" s="67">
        <f t="shared" si="33"/>
        <v>0</v>
      </c>
      <c r="H125" s="67">
        <f t="shared" si="62"/>
        <v>0</v>
      </c>
      <c r="I125" s="67">
        <f t="shared" si="34"/>
        <v>0</v>
      </c>
      <c r="J125" s="67">
        <f t="shared" si="35"/>
        <v>0</v>
      </c>
      <c r="K125" s="67">
        <f t="shared" si="36"/>
        <v>0</v>
      </c>
      <c r="L125" s="67">
        <f t="shared" si="63"/>
        <v>0</v>
      </c>
      <c r="M125" s="67">
        <f t="shared" si="37"/>
        <v>0</v>
      </c>
      <c r="N125" s="67">
        <f t="shared" si="38"/>
        <v>0</v>
      </c>
      <c r="O125" s="67">
        <f t="shared" si="39"/>
        <v>0</v>
      </c>
      <c r="P125" s="67">
        <f t="shared" si="40"/>
        <v>0</v>
      </c>
      <c r="Q125" s="67">
        <f t="shared" si="41"/>
        <v>0</v>
      </c>
      <c r="R125" s="67">
        <f t="shared" si="42"/>
        <v>0</v>
      </c>
      <c r="S125" s="67">
        <f t="shared" si="43"/>
        <v>0</v>
      </c>
      <c r="T125" s="67">
        <f t="shared" si="44"/>
        <v>0</v>
      </c>
      <c r="U125" s="67">
        <f t="shared" si="45"/>
        <v>0</v>
      </c>
      <c r="V125" s="67">
        <f t="shared" si="46"/>
        <v>0</v>
      </c>
      <c r="W125" s="67">
        <f t="shared" si="47"/>
        <v>0</v>
      </c>
      <c r="X125" s="67">
        <f t="shared" si="48"/>
        <v>0</v>
      </c>
      <c r="Y125" s="67">
        <f t="shared" si="49"/>
        <v>0</v>
      </c>
      <c r="Z125" s="67">
        <f t="shared" si="50"/>
        <v>0</v>
      </c>
      <c r="AA125" s="67">
        <f t="shared" si="51"/>
        <v>0</v>
      </c>
      <c r="AB125" s="67">
        <f t="shared" si="52"/>
        <v>0</v>
      </c>
      <c r="AC125" s="67">
        <f t="shared" si="53"/>
        <v>0</v>
      </c>
      <c r="AD125" s="67">
        <f t="shared" si="54"/>
        <v>0</v>
      </c>
      <c r="AE125" s="67">
        <f t="shared" si="55"/>
        <v>0</v>
      </c>
      <c r="AF125" s="67">
        <f t="shared" si="56"/>
        <v>0</v>
      </c>
      <c r="AG125" s="67">
        <f t="shared" si="57"/>
        <v>0</v>
      </c>
    </row>
    <row r="126" spans="1:33" x14ac:dyDescent="0.25">
      <c r="A126" s="66">
        <v>104</v>
      </c>
      <c r="B126" s="101">
        <f t="shared" si="58"/>
        <v>0</v>
      </c>
      <c r="C126" s="67">
        <f t="shared" si="59"/>
        <v>0</v>
      </c>
      <c r="D126" s="67">
        <f t="shared" si="60"/>
        <v>0</v>
      </c>
      <c r="E126" s="67">
        <f t="shared" si="32"/>
        <v>0</v>
      </c>
      <c r="F126" s="67">
        <f t="shared" si="61"/>
        <v>0</v>
      </c>
      <c r="G126" s="67">
        <f t="shared" si="33"/>
        <v>0</v>
      </c>
      <c r="H126" s="67">
        <f t="shared" si="62"/>
        <v>0</v>
      </c>
      <c r="I126" s="67">
        <f t="shared" si="34"/>
        <v>0</v>
      </c>
      <c r="J126" s="67">
        <f t="shared" si="35"/>
        <v>0</v>
      </c>
      <c r="K126" s="67">
        <f t="shared" si="36"/>
        <v>0</v>
      </c>
      <c r="L126" s="67">
        <f t="shared" si="63"/>
        <v>0</v>
      </c>
      <c r="M126" s="67">
        <f t="shared" si="37"/>
        <v>0</v>
      </c>
      <c r="N126" s="67">
        <f t="shared" si="38"/>
        <v>0</v>
      </c>
      <c r="O126" s="67">
        <f t="shared" si="39"/>
        <v>0</v>
      </c>
      <c r="P126" s="67">
        <f t="shared" si="40"/>
        <v>0</v>
      </c>
      <c r="Q126" s="67">
        <f t="shared" si="41"/>
        <v>0</v>
      </c>
      <c r="R126" s="67">
        <f t="shared" si="42"/>
        <v>0</v>
      </c>
      <c r="S126" s="67">
        <f t="shared" si="43"/>
        <v>0</v>
      </c>
      <c r="T126" s="67">
        <f t="shared" si="44"/>
        <v>0</v>
      </c>
      <c r="U126" s="67">
        <f t="shared" si="45"/>
        <v>0</v>
      </c>
      <c r="V126" s="67">
        <f t="shared" si="46"/>
        <v>0</v>
      </c>
      <c r="W126" s="67">
        <f t="shared" si="47"/>
        <v>0</v>
      </c>
      <c r="X126" s="67">
        <f t="shared" si="48"/>
        <v>0</v>
      </c>
      <c r="Y126" s="67">
        <f t="shared" si="49"/>
        <v>0</v>
      </c>
      <c r="Z126" s="67">
        <f t="shared" si="50"/>
        <v>0</v>
      </c>
      <c r="AA126" s="67">
        <f t="shared" si="51"/>
        <v>0</v>
      </c>
      <c r="AB126" s="67">
        <f t="shared" si="52"/>
        <v>0</v>
      </c>
      <c r="AC126" s="67">
        <f t="shared" si="53"/>
        <v>0</v>
      </c>
      <c r="AD126" s="67">
        <f t="shared" si="54"/>
        <v>0</v>
      </c>
      <c r="AE126" s="67">
        <f t="shared" si="55"/>
        <v>0</v>
      </c>
      <c r="AF126" s="67">
        <f t="shared" si="56"/>
        <v>0</v>
      </c>
      <c r="AG126" s="67">
        <f t="shared" si="57"/>
        <v>0</v>
      </c>
    </row>
    <row r="127" spans="1:33" x14ac:dyDescent="0.25">
      <c r="A127" s="66">
        <v>105</v>
      </c>
      <c r="B127" s="101">
        <f t="shared" si="58"/>
        <v>0</v>
      </c>
      <c r="C127" s="67">
        <f t="shared" si="59"/>
        <v>0</v>
      </c>
      <c r="D127" s="67">
        <f t="shared" si="60"/>
        <v>0</v>
      </c>
      <c r="E127" s="67">
        <f t="shared" si="32"/>
        <v>0</v>
      </c>
      <c r="F127" s="67">
        <f t="shared" si="61"/>
        <v>0</v>
      </c>
      <c r="G127" s="67">
        <f t="shared" si="33"/>
        <v>0</v>
      </c>
      <c r="H127" s="67">
        <f t="shared" si="62"/>
        <v>0</v>
      </c>
      <c r="I127" s="67">
        <f t="shared" si="34"/>
        <v>0</v>
      </c>
      <c r="J127" s="67">
        <f t="shared" si="35"/>
        <v>0</v>
      </c>
      <c r="K127" s="67">
        <f t="shared" si="36"/>
        <v>0</v>
      </c>
      <c r="L127" s="67">
        <f t="shared" si="63"/>
        <v>0</v>
      </c>
      <c r="M127" s="67">
        <f t="shared" si="37"/>
        <v>0</v>
      </c>
      <c r="N127" s="67">
        <f t="shared" si="38"/>
        <v>0</v>
      </c>
      <c r="O127" s="67">
        <f t="shared" si="39"/>
        <v>0</v>
      </c>
      <c r="P127" s="67">
        <f t="shared" si="40"/>
        <v>0</v>
      </c>
      <c r="Q127" s="67">
        <f t="shared" si="41"/>
        <v>0</v>
      </c>
      <c r="R127" s="67">
        <f t="shared" si="42"/>
        <v>0</v>
      </c>
      <c r="S127" s="67">
        <f t="shared" si="43"/>
        <v>0</v>
      </c>
      <c r="T127" s="67">
        <f t="shared" si="44"/>
        <v>0</v>
      </c>
      <c r="U127" s="67">
        <f t="shared" si="45"/>
        <v>0</v>
      </c>
      <c r="V127" s="67">
        <f t="shared" si="46"/>
        <v>0</v>
      </c>
      <c r="W127" s="67">
        <f t="shared" si="47"/>
        <v>0</v>
      </c>
      <c r="X127" s="67">
        <f t="shared" si="48"/>
        <v>0</v>
      </c>
      <c r="Y127" s="67">
        <f t="shared" si="49"/>
        <v>0</v>
      </c>
      <c r="Z127" s="67">
        <f t="shared" si="50"/>
        <v>0</v>
      </c>
      <c r="AA127" s="67">
        <f t="shared" si="51"/>
        <v>0</v>
      </c>
      <c r="AB127" s="67">
        <f t="shared" si="52"/>
        <v>0</v>
      </c>
      <c r="AC127" s="67">
        <f t="shared" si="53"/>
        <v>0</v>
      </c>
      <c r="AD127" s="67">
        <f t="shared" si="54"/>
        <v>0</v>
      </c>
      <c r="AE127" s="67">
        <f t="shared" si="55"/>
        <v>0</v>
      </c>
      <c r="AF127" s="67">
        <f t="shared" si="56"/>
        <v>0</v>
      </c>
      <c r="AG127" s="67">
        <f t="shared" si="57"/>
        <v>0</v>
      </c>
    </row>
    <row r="128" spans="1:33" x14ac:dyDescent="0.25">
      <c r="A128" s="66">
        <v>106</v>
      </c>
      <c r="B128" s="101">
        <f t="shared" si="58"/>
        <v>0</v>
      </c>
      <c r="C128" s="67">
        <f t="shared" si="59"/>
        <v>0</v>
      </c>
      <c r="D128" s="67">
        <f t="shared" si="60"/>
        <v>0</v>
      </c>
      <c r="E128" s="67">
        <f t="shared" si="32"/>
        <v>0</v>
      </c>
      <c r="F128" s="67">
        <f t="shared" si="61"/>
        <v>0</v>
      </c>
      <c r="G128" s="67">
        <f t="shared" si="33"/>
        <v>0</v>
      </c>
      <c r="H128" s="67">
        <f t="shared" si="62"/>
        <v>0</v>
      </c>
      <c r="I128" s="67">
        <f t="shared" si="34"/>
        <v>0</v>
      </c>
      <c r="J128" s="67">
        <f t="shared" si="35"/>
        <v>0</v>
      </c>
      <c r="K128" s="67">
        <f t="shared" si="36"/>
        <v>0</v>
      </c>
      <c r="L128" s="67">
        <f t="shared" si="63"/>
        <v>0</v>
      </c>
      <c r="M128" s="67">
        <f t="shared" si="37"/>
        <v>0</v>
      </c>
      <c r="N128" s="67">
        <f t="shared" si="38"/>
        <v>0</v>
      </c>
      <c r="O128" s="67">
        <f t="shared" si="39"/>
        <v>0</v>
      </c>
      <c r="P128" s="67">
        <f t="shared" si="40"/>
        <v>0</v>
      </c>
      <c r="Q128" s="67">
        <f t="shared" si="41"/>
        <v>0</v>
      </c>
      <c r="R128" s="67">
        <f t="shared" si="42"/>
        <v>0</v>
      </c>
      <c r="S128" s="67">
        <f t="shared" si="43"/>
        <v>0</v>
      </c>
      <c r="T128" s="67">
        <f t="shared" si="44"/>
        <v>0</v>
      </c>
      <c r="U128" s="67">
        <f t="shared" si="45"/>
        <v>0</v>
      </c>
      <c r="V128" s="67">
        <f t="shared" si="46"/>
        <v>0</v>
      </c>
      <c r="W128" s="67">
        <f t="shared" si="47"/>
        <v>0</v>
      </c>
      <c r="X128" s="67">
        <f t="shared" si="48"/>
        <v>0</v>
      </c>
      <c r="Y128" s="67">
        <f t="shared" si="49"/>
        <v>0</v>
      </c>
      <c r="Z128" s="67">
        <f t="shared" si="50"/>
        <v>0</v>
      </c>
      <c r="AA128" s="67">
        <f t="shared" si="51"/>
        <v>0</v>
      </c>
      <c r="AB128" s="67">
        <f t="shared" si="52"/>
        <v>0</v>
      </c>
      <c r="AC128" s="67">
        <f t="shared" si="53"/>
        <v>0</v>
      </c>
      <c r="AD128" s="67">
        <f t="shared" si="54"/>
        <v>0</v>
      </c>
      <c r="AE128" s="67">
        <f t="shared" si="55"/>
        <v>0</v>
      </c>
      <c r="AF128" s="67">
        <f t="shared" si="56"/>
        <v>0</v>
      </c>
      <c r="AG128" s="67">
        <f t="shared" si="57"/>
        <v>0</v>
      </c>
    </row>
    <row r="129" spans="1:33" x14ac:dyDescent="0.25">
      <c r="A129" s="66">
        <v>107</v>
      </c>
      <c r="B129" s="101">
        <f t="shared" si="58"/>
        <v>0</v>
      </c>
      <c r="C129" s="67">
        <f t="shared" si="59"/>
        <v>0</v>
      </c>
      <c r="D129" s="67">
        <f t="shared" si="60"/>
        <v>0</v>
      </c>
      <c r="E129" s="67">
        <f t="shared" si="32"/>
        <v>0</v>
      </c>
      <c r="F129" s="67">
        <f t="shared" si="61"/>
        <v>0</v>
      </c>
      <c r="G129" s="67">
        <f t="shared" si="33"/>
        <v>0</v>
      </c>
      <c r="H129" s="67">
        <f t="shared" si="62"/>
        <v>0</v>
      </c>
      <c r="I129" s="67">
        <f t="shared" si="34"/>
        <v>0</v>
      </c>
      <c r="J129" s="67">
        <f t="shared" si="35"/>
        <v>0</v>
      </c>
      <c r="K129" s="67">
        <f t="shared" si="36"/>
        <v>0</v>
      </c>
      <c r="L129" s="67">
        <f t="shared" si="63"/>
        <v>0</v>
      </c>
      <c r="M129" s="67">
        <f t="shared" si="37"/>
        <v>0</v>
      </c>
      <c r="N129" s="67">
        <f t="shared" si="38"/>
        <v>0</v>
      </c>
      <c r="O129" s="67">
        <f t="shared" si="39"/>
        <v>0</v>
      </c>
      <c r="P129" s="67">
        <f t="shared" si="40"/>
        <v>0</v>
      </c>
      <c r="Q129" s="67">
        <f t="shared" si="41"/>
        <v>0</v>
      </c>
      <c r="R129" s="67">
        <f t="shared" si="42"/>
        <v>0</v>
      </c>
      <c r="S129" s="67">
        <f t="shared" si="43"/>
        <v>0</v>
      </c>
      <c r="T129" s="67">
        <f t="shared" si="44"/>
        <v>0</v>
      </c>
      <c r="U129" s="67">
        <f t="shared" si="45"/>
        <v>0</v>
      </c>
      <c r="V129" s="67">
        <f t="shared" si="46"/>
        <v>0</v>
      </c>
      <c r="W129" s="67">
        <f t="shared" si="47"/>
        <v>0</v>
      </c>
      <c r="X129" s="67">
        <f t="shared" si="48"/>
        <v>0</v>
      </c>
      <c r="Y129" s="67">
        <f t="shared" si="49"/>
        <v>0</v>
      </c>
      <c r="Z129" s="67">
        <f t="shared" si="50"/>
        <v>0</v>
      </c>
      <c r="AA129" s="67">
        <f t="shared" si="51"/>
        <v>0</v>
      </c>
      <c r="AB129" s="67">
        <f t="shared" si="52"/>
        <v>0</v>
      </c>
      <c r="AC129" s="67">
        <f t="shared" si="53"/>
        <v>0</v>
      </c>
      <c r="AD129" s="67">
        <f t="shared" si="54"/>
        <v>0</v>
      </c>
      <c r="AE129" s="67">
        <f t="shared" si="55"/>
        <v>0</v>
      </c>
      <c r="AF129" s="67">
        <f t="shared" si="56"/>
        <v>0</v>
      </c>
      <c r="AG129" s="67">
        <f t="shared" si="57"/>
        <v>0</v>
      </c>
    </row>
    <row r="130" spans="1:33" x14ac:dyDescent="0.25">
      <c r="A130" s="66">
        <v>108</v>
      </c>
      <c r="B130" s="101">
        <f t="shared" si="58"/>
        <v>0</v>
      </c>
      <c r="C130" s="67">
        <f t="shared" si="59"/>
        <v>0</v>
      </c>
      <c r="D130" s="67">
        <f t="shared" si="60"/>
        <v>0</v>
      </c>
      <c r="E130" s="67">
        <f t="shared" si="32"/>
        <v>0</v>
      </c>
      <c r="F130" s="67">
        <f t="shared" si="61"/>
        <v>0</v>
      </c>
      <c r="G130" s="67">
        <f t="shared" si="33"/>
        <v>0</v>
      </c>
      <c r="H130" s="67">
        <f t="shared" si="62"/>
        <v>0</v>
      </c>
      <c r="I130" s="67">
        <f t="shared" si="34"/>
        <v>0</v>
      </c>
      <c r="J130" s="67">
        <f t="shared" si="35"/>
        <v>0</v>
      </c>
      <c r="K130" s="67">
        <f t="shared" si="36"/>
        <v>0</v>
      </c>
      <c r="L130" s="67">
        <f t="shared" si="63"/>
        <v>0</v>
      </c>
      <c r="M130" s="67">
        <f t="shared" si="37"/>
        <v>0</v>
      </c>
      <c r="N130" s="67">
        <f t="shared" si="38"/>
        <v>0</v>
      </c>
      <c r="O130" s="67">
        <f t="shared" si="39"/>
        <v>0</v>
      </c>
      <c r="P130" s="67">
        <f t="shared" si="40"/>
        <v>0</v>
      </c>
      <c r="Q130" s="67">
        <f t="shared" si="41"/>
        <v>0</v>
      </c>
      <c r="R130" s="67">
        <f t="shared" si="42"/>
        <v>0</v>
      </c>
      <c r="S130" s="67">
        <f t="shared" si="43"/>
        <v>0</v>
      </c>
      <c r="T130" s="67">
        <f t="shared" si="44"/>
        <v>0</v>
      </c>
      <c r="U130" s="67">
        <f t="shared" si="45"/>
        <v>0</v>
      </c>
      <c r="V130" s="67">
        <f t="shared" si="46"/>
        <v>0</v>
      </c>
      <c r="W130" s="67">
        <f t="shared" si="47"/>
        <v>0</v>
      </c>
      <c r="X130" s="67">
        <f t="shared" si="48"/>
        <v>0</v>
      </c>
      <c r="Y130" s="67">
        <f t="shared" si="49"/>
        <v>0</v>
      </c>
      <c r="Z130" s="67">
        <f t="shared" si="50"/>
        <v>0</v>
      </c>
      <c r="AA130" s="67">
        <f t="shared" si="51"/>
        <v>0</v>
      </c>
      <c r="AB130" s="67">
        <f t="shared" si="52"/>
        <v>0</v>
      </c>
      <c r="AC130" s="67">
        <f t="shared" si="53"/>
        <v>0</v>
      </c>
      <c r="AD130" s="67">
        <f t="shared" si="54"/>
        <v>0</v>
      </c>
      <c r="AE130" s="67">
        <f t="shared" si="55"/>
        <v>0</v>
      </c>
      <c r="AF130" s="67">
        <f t="shared" si="56"/>
        <v>0</v>
      </c>
      <c r="AG130" s="67">
        <f t="shared" si="57"/>
        <v>0</v>
      </c>
    </row>
    <row r="131" spans="1:33" x14ac:dyDescent="0.25">
      <c r="A131" s="66">
        <v>109</v>
      </c>
      <c r="B131" s="101">
        <f t="shared" si="58"/>
        <v>0</v>
      </c>
      <c r="C131" s="67">
        <f t="shared" si="59"/>
        <v>0</v>
      </c>
      <c r="D131" s="67">
        <f t="shared" si="60"/>
        <v>0</v>
      </c>
      <c r="E131" s="67">
        <f t="shared" si="32"/>
        <v>0</v>
      </c>
      <c r="F131" s="67">
        <f t="shared" si="61"/>
        <v>0</v>
      </c>
      <c r="G131" s="67">
        <f t="shared" si="33"/>
        <v>0</v>
      </c>
      <c r="H131" s="67">
        <f t="shared" si="62"/>
        <v>0</v>
      </c>
      <c r="I131" s="67">
        <f t="shared" si="34"/>
        <v>0</v>
      </c>
      <c r="J131" s="67">
        <f t="shared" si="35"/>
        <v>0</v>
      </c>
      <c r="K131" s="67">
        <f t="shared" si="36"/>
        <v>0</v>
      </c>
      <c r="L131" s="67">
        <f t="shared" si="63"/>
        <v>0</v>
      </c>
      <c r="M131" s="67">
        <f t="shared" si="37"/>
        <v>0</v>
      </c>
      <c r="N131" s="67">
        <f t="shared" si="38"/>
        <v>0</v>
      </c>
      <c r="O131" s="67">
        <f t="shared" si="39"/>
        <v>0</v>
      </c>
      <c r="P131" s="67">
        <f t="shared" si="40"/>
        <v>0</v>
      </c>
      <c r="Q131" s="67">
        <f t="shared" si="41"/>
        <v>0</v>
      </c>
      <c r="R131" s="67">
        <f t="shared" si="42"/>
        <v>0</v>
      </c>
      <c r="S131" s="67">
        <f t="shared" si="43"/>
        <v>0</v>
      </c>
      <c r="T131" s="67">
        <f t="shared" si="44"/>
        <v>0</v>
      </c>
      <c r="U131" s="67">
        <f t="shared" si="45"/>
        <v>0</v>
      </c>
      <c r="V131" s="67">
        <f t="shared" si="46"/>
        <v>0</v>
      </c>
      <c r="W131" s="67">
        <f t="shared" si="47"/>
        <v>0</v>
      </c>
      <c r="X131" s="67">
        <f t="shared" si="48"/>
        <v>0</v>
      </c>
      <c r="Y131" s="67">
        <f t="shared" si="49"/>
        <v>0</v>
      </c>
      <c r="Z131" s="67">
        <f t="shared" si="50"/>
        <v>0</v>
      </c>
      <c r="AA131" s="67">
        <f t="shared" si="51"/>
        <v>0</v>
      </c>
      <c r="AB131" s="67">
        <f t="shared" si="52"/>
        <v>0</v>
      </c>
      <c r="AC131" s="67">
        <f t="shared" si="53"/>
        <v>0</v>
      </c>
      <c r="AD131" s="67">
        <f t="shared" si="54"/>
        <v>0</v>
      </c>
      <c r="AE131" s="67">
        <f t="shared" si="55"/>
        <v>0</v>
      </c>
      <c r="AF131" s="67">
        <f t="shared" si="56"/>
        <v>0</v>
      </c>
      <c r="AG131" s="67">
        <f t="shared" si="57"/>
        <v>0</v>
      </c>
    </row>
    <row r="132" spans="1:33" x14ac:dyDescent="0.25">
      <c r="A132" s="66">
        <v>110</v>
      </c>
      <c r="B132" s="101">
        <f t="shared" si="58"/>
        <v>0</v>
      </c>
      <c r="C132" s="67">
        <f t="shared" si="59"/>
        <v>0</v>
      </c>
      <c r="D132" s="67">
        <f t="shared" si="60"/>
        <v>0</v>
      </c>
      <c r="E132" s="67">
        <f t="shared" si="32"/>
        <v>0</v>
      </c>
      <c r="F132" s="67">
        <f t="shared" si="61"/>
        <v>0</v>
      </c>
      <c r="G132" s="67">
        <f t="shared" si="33"/>
        <v>0</v>
      </c>
      <c r="H132" s="67">
        <f t="shared" si="62"/>
        <v>0</v>
      </c>
      <c r="I132" s="67">
        <f t="shared" si="34"/>
        <v>0</v>
      </c>
      <c r="J132" s="67">
        <f t="shared" si="35"/>
        <v>0</v>
      </c>
      <c r="K132" s="67">
        <f t="shared" si="36"/>
        <v>0</v>
      </c>
      <c r="L132" s="67">
        <f t="shared" si="63"/>
        <v>0</v>
      </c>
      <c r="M132" s="67">
        <f t="shared" si="37"/>
        <v>0</v>
      </c>
      <c r="N132" s="67">
        <f t="shared" si="38"/>
        <v>0</v>
      </c>
      <c r="O132" s="67">
        <f t="shared" si="39"/>
        <v>0</v>
      </c>
      <c r="P132" s="67">
        <f t="shared" si="40"/>
        <v>0</v>
      </c>
      <c r="Q132" s="67">
        <f t="shared" si="41"/>
        <v>0</v>
      </c>
      <c r="R132" s="67">
        <f t="shared" si="42"/>
        <v>0</v>
      </c>
      <c r="S132" s="67">
        <f t="shared" si="43"/>
        <v>0</v>
      </c>
      <c r="T132" s="67">
        <f t="shared" si="44"/>
        <v>0</v>
      </c>
      <c r="U132" s="67">
        <f t="shared" si="45"/>
        <v>0</v>
      </c>
      <c r="V132" s="67">
        <f t="shared" si="46"/>
        <v>0</v>
      </c>
      <c r="W132" s="67">
        <f t="shared" si="47"/>
        <v>0</v>
      </c>
      <c r="X132" s="67">
        <f t="shared" si="48"/>
        <v>0</v>
      </c>
      <c r="Y132" s="67">
        <f t="shared" si="49"/>
        <v>0</v>
      </c>
      <c r="Z132" s="67">
        <f t="shared" si="50"/>
        <v>0</v>
      </c>
      <c r="AA132" s="67">
        <f t="shared" si="51"/>
        <v>0</v>
      </c>
      <c r="AB132" s="67">
        <f t="shared" si="52"/>
        <v>0</v>
      </c>
      <c r="AC132" s="67">
        <f t="shared" si="53"/>
        <v>0</v>
      </c>
      <c r="AD132" s="67">
        <f t="shared" si="54"/>
        <v>0</v>
      </c>
      <c r="AE132" s="67">
        <f t="shared" si="55"/>
        <v>0</v>
      </c>
      <c r="AF132" s="67">
        <f t="shared" si="56"/>
        <v>0</v>
      </c>
      <c r="AG132" s="67">
        <f t="shared" si="57"/>
        <v>0</v>
      </c>
    </row>
    <row r="133" spans="1:33" x14ac:dyDescent="0.25">
      <c r="A133" s="66">
        <v>111</v>
      </c>
      <c r="B133" s="101">
        <f t="shared" si="58"/>
        <v>0</v>
      </c>
      <c r="C133" s="67">
        <f t="shared" si="59"/>
        <v>0</v>
      </c>
      <c r="D133" s="67">
        <f t="shared" si="60"/>
        <v>0</v>
      </c>
      <c r="E133" s="67">
        <f t="shared" si="32"/>
        <v>0</v>
      </c>
      <c r="F133" s="67">
        <f t="shared" si="61"/>
        <v>0</v>
      </c>
      <c r="G133" s="67">
        <f t="shared" si="33"/>
        <v>0</v>
      </c>
      <c r="H133" s="67">
        <f t="shared" si="62"/>
        <v>0</v>
      </c>
      <c r="I133" s="67">
        <f t="shared" si="34"/>
        <v>0</v>
      </c>
      <c r="J133" s="67">
        <f t="shared" si="35"/>
        <v>0</v>
      </c>
      <c r="K133" s="67">
        <f t="shared" si="36"/>
        <v>0</v>
      </c>
      <c r="L133" s="67">
        <f t="shared" si="63"/>
        <v>0</v>
      </c>
      <c r="M133" s="67">
        <f t="shared" si="37"/>
        <v>0</v>
      </c>
      <c r="N133" s="67">
        <f t="shared" si="38"/>
        <v>0</v>
      </c>
      <c r="O133" s="67">
        <f t="shared" si="39"/>
        <v>0</v>
      </c>
      <c r="P133" s="67">
        <f t="shared" si="40"/>
        <v>0</v>
      </c>
      <c r="Q133" s="67">
        <f t="shared" si="41"/>
        <v>0</v>
      </c>
      <c r="R133" s="67">
        <f t="shared" si="42"/>
        <v>0</v>
      </c>
      <c r="S133" s="67">
        <f t="shared" si="43"/>
        <v>0</v>
      </c>
      <c r="T133" s="67">
        <f t="shared" si="44"/>
        <v>0</v>
      </c>
      <c r="U133" s="67">
        <f t="shared" si="45"/>
        <v>0</v>
      </c>
      <c r="V133" s="67">
        <f t="shared" si="46"/>
        <v>0</v>
      </c>
      <c r="W133" s="67">
        <f t="shared" si="47"/>
        <v>0</v>
      </c>
      <c r="X133" s="67">
        <f t="shared" si="48"/>
        <v>0</v>
      </c>
      <c r="Y133" s="67">
        <f t="shared" si="49"/>
        <v>0</v>
      </c>
      <c r="Z133" s="67">
        <f t="shared" si="50"/>
        <v>0</v>
      </c>
      <c r="AA133" s="67">
        <f t="shared" si="51"/>
        <v>0</v>
      </c>
      <c r="AB133" s="67">
        <f t="shared" si="52"/>
        <v>0</v>
      </c>
      <c r="AC133" s="67">
        <f t="shared" si="53"/>
        <v>0</v>
      </c>
      <c r="AD133" s="67">
        <f t="shared" si="54"/>
        <v>0</v>
      </c>
      <c r="AE133" s="67">
        <f t="shared" si="55"/>
        <v>0</v>
      </c>
      <c r="AF133" s="67">
        <f t="shared" si="56"/>
        <v>0</v>
      </c>
      <c r="AG133" s="67">
        <f t="shared" si="57"/>
        <v>0</v>
      </c>
    </row>
    <row r="134" spans="1:33" x14ac:dyDescent="0.25">
      <c r="A134" s="66">
        <v>112</v>
      </c>
      <c r="B134" s="101">
        <f t="shared" si="58"/>
        <v>0</v>
      </c>
      <c r="C134" s="67">
        <f t="shared" si="59"/>
        <v>0</v>
      </c>
      <c r="D134" s="67">
        <f t="shared" si="60"/>
        <v>0</v>
      </c>
      <c r="E134" s="67">
        <f t="shared" si="32"/>
        <v>0</v>
      </c>
      <c r="F134" s="67">
        <f t="shared" si="61"/>
        <v>0</v>
      </c>
      <c r="G134" s="67">
        <f t="shared" si="33"/>
        <v>0</v>
      </c>
      <c r="H134" s="67">
        <f t="shared" si="62"/>
        <v>0</v>
      </c>
      <c r="I134" s="67">
        <f t="shared" si="34"/>
        <v>0</v>
      </c>
      <c r="J134" s="67">
        <f t="shared" si="35"/>
        <v>0</v>
      </c>
      <c r="K134" s="67">
        <f t="shared" si="36"/>
        <v>0</v>
      </c>
      <c r="L134" s="67">
        <f t="shared" si="63"/>
        <v>0</v>
      </c>
      <c r="M134" s="67">
        <f t="shared" si="37"/>
        <v>0</v>
      </c>
      <c r="N134" s="67">
        <f t="shared" si="38"/>
        <v>0</v>
      </c>
      <c r="O134" s="67">
        <f t="shared" si="39"/>
        <v>0</v>
      </c>
      <c r="P134" s="67">
        <f t="shared" si="40"/>
        <v>0</v>
      </c>
      <c r="Q134" s="67">
        <f t="shared" si="41"/>
        <v>0</v>
      </c>
      <c r="R134" s="67">
        <f t="shared" si="42"/>
        <v>0</v>
      </c>
      <c r="S134" s="67">
        <f t="shared" si="43"/>
        <v>0</v>
      </c>
      <c r="T134" s="67">
        <f t="shared" si="44"/>
        <v>0</v>
      </c>
      <c r="U134" s="67">
        <f t="shared" si="45"/>
        <v>0</v>
      </c>
      <c r="V134" s="67">
        <f t="shared" si="46"/>
        <v>0</v>
      </c>
      <c r="W134" s="67">
        <f t="shared" si="47"/>
        <v>0</v>
      </c>
      <c r="X134" s="67">
        <f t="shared" si="48"/>
        <v>0</v>
      </c>
      <c r="Y134" s="67">
        <f t="shared" si="49"/>
        <v>0</v>
      </c>
      <c r="Z134" s="67">
        <f t="shared" si="50"/>
        <v>0</v>
      </c>
      <c r="AA134" s="67">
        <f t="shared" si="51"/>
        <v>0</v>
      </c>
      <c r="AB134" s="67">
        <f t="shared" si="52"/>
        <v>0</v>
      </c>
      <c r="AC134" s="67">
        <f t="shared" si="53"/>
        <v>0</v>
      </c>
      <c r="AD134" s="67">
        <f t="shared" si="54"/>
        <v>0</v>
      </c>
      <c r="AE134" s="67">
        <f t="shared" si="55"/>
        <v>0</v>
      </c>
      <c r="AF134" s="67">
        <f t="shared" si="56"/>
        <v>0</v>
      </c>
      <c r="AG134" s="67">
        <f t="shared" si="57"/>
        <v>0</v>
      </c>
    </row>
    <row r="135" spans="1:33" x14ac:dyDescent="0.25">
      <c r="A135" s="66">
        <v>113</v>
      </c>
      <c r="B135" s="101">
        <f t="shared" si="58"/>
        <v>0</v>
      </c>
      <c r="C135" s="67">
        <f t="shared" si="59"/>
        <v>0</v>
      </c>
      <c r="D135" s="67">
        <f t="shared" si="60"/>
        <v>0</v>
      </c>
      <c r="E135" s="67">
        <f t="shared" si="32"/>
        <v>0</v>
      </c>
      <c r="F135" s="67">
        <f t="shared" si="61"/>
        <v>0</v>
      </c>
      <c r="G135" s="67">
        <f t="shared" si="33"/>
        <v>0</v>
      </c>
      <c r="H135" s="67">
        <f t="shared" si="62"/>
        <v>0</v>
      </c>
      <c r="I135" s="67">
        <f t="shared" si="34"/>
        <v>0</v>
      </c>
      <c r="J135" s="67">
        <f t="shared" si="35"/>
        <v>0</v>
      </c>
      <c r="K135" s="67">
        <f t="shared" si="36"/>
        <v>0</v>
      </c>
      <c r="L135" s="67">
        <f t="shared" si="63"/>
        <v>0</v>
      </c>
      <c r="M135" s="67">
        <f t="shared" si="37"/>
        <v>0</v>
      </c>
      <c r="N135" s="67">
        <f t="shared" si="38"/>
        <v>0</v>
      </c>
      <c r="O135" s="67">
        <f t="shared" si="39"/>
        <v>0</v>
      </c>
      <c r="P135" s="67">
        <f t="shared" si="40"/>
        <v>0</v>
      </c>
      <c r="Q135" s="67">
        <f t="shared" si="41"/>
        <v>0</v>
      </c>
      <c r="R135" s="67">
        <f t="shared" si="42"/>
        <v>0</v>
      </c>
      <c r="S135" s="67">
        <f t="shared" si="43"/>
        <v>0</v>
      </c>
      <c r="T135" s="67">
        <f t="shared" si="44"/>
        <v>0</v>
      </c>
      <c r="U135" s="67">
        <f t="shared" si="45"/>
        <v>0</v>
      </c>
      <c r="V135" s="67">
        <f t="shared" si="46"/>
        <v>0</v>
      </c>
      <c r="W135" s="67">
        <f t="shared" si="47"/>
        <v>0</v>
      </c>
      <c r="X135" s="67">
        <f t="shared" si="48"/>
        <v>0</v>
      </c>
      <c r="Y135" s="67">
        <f t="shared" si="49"/>
        <v>0</v>
      </c>
      <c r="Z135" s="67">
        <f t="shared" si="50"/>
        <v>0</v>
      </c>
      <c r="AA135" s="67">
        <f t="shared" si="51"/>
        <v>0</v>
      </c>
      <c r="AB135" s="67">
        <f t="shared" si="52"/>
        <v>0</v>
      </c>
      <c r="AC135" s="67">
        <f t="shared" si="53"/>
        <v>0</v>
      </c>
      <c r="AD135" s="67">
        <f t="shared" si="54"/>
        <v>0</v>
      </c>
      <c r="AE135" s="67">
        <f t="shared" si="55"/>
        <v>0</v>
      </c>
      <c r="AF135" s="67">
        <f t="shared" si="56"/>
        <v>0</v>
      </c>
      <c r="AG135" s="67">
        <f t="shared" si="57"/>
        <v>0</v>
      </c>
    </row>
    <row r="136" spans="1:33" x14ac:dyDescent="0.25">
      <c r="A136" s="66">
        <v>114</v>
      </c>
      <c r="B136" s="101">
        <f t="shared" si="58"/>
        <v>0</v>
      </c>
      <c r="C136" s="67">
        <f t="shared" si="59"/>
        <v>0</v>
      </c>
      <c r="D136" s="67">
        <f t="shared" si="60"/>
        <v>0</v>
      </c>
      <c r="E136" s="67">
        <f t="shared" si="32"/>
        <v>0</v>
      </c>
      <c r="F136" s="67">
        <f t="shared" si="61"/>
        <v>0</v>
      </c>
      <c r="G136" s="67">
        <f t="shared" si="33"/>
        <v>0</v>
      </c>
      <c r="H136" s="67">
        <f t="shared" si="62"/>
        <v>0</v>
      </c>
      <c r="I136" s="67">
        <f t="shared" si="34"/>
        <v>0</v>
      </c>
      <c r="J136" s="67">
        <f t="shared" si="35"/>
        <v>0</v>
      </c>
      <c r="K136" s="67">
        <f t="shared" si="36"/>
        <v>0</v>
      </c>
      <c r="L136" s="67">
        <f t="shared" si="63"/>
        <v>0</v>
      </c>
      <c r="M136" s="67">
        <f t="shared" si="37"/>
        <v>0</v>
      </c>
      <c r="N136" s="67">
        <f t="shared" si="38"/>
        <v>0</v>
      </c>
      <c r="O136" s="67">
        <f t="shared" si="39"/>
        <v>0</v>
      </c>
      <c r="P136" s="67">
        <f t="shared" si="40"/>
        <v>0</v>
      </c>
      <c r="Q136" s="67">
        <f t="shared" si="41"/>
        <v>0</v>
      </c>
      <c r="R136" s="67">
        <f t="shared" si="42"/>
        <v>0</v>
      </c>
      <c r="S136" s="67">
        <f t="shared" si="43"/>
        <v>0</v>
      </c>
      <c r="T136" s="67">
        <f t="shared" si="44"/>
        <v>0</v>
      </c>
      <c r="U136" s="67">
        <f t="shared" si="45"/>
        <v>0</v>
      </c>
      <c r="V136" s="67">
        <f t="shared" si="46"/>
        <v>0</v>
      </c>
      <c r="W136" s="67">
        <f t="shared" si="47"/>
        <v>0</v>
      </c>
      <c r="X136" s="67">
        <f t="shared" si="48"/>
        <v>0</v>
      </c>
      <c r="Y136" s="67">
        <f t="shared" si="49"/>
        <v>0</v>
      </c>
      <c r="Z136" s="67">
        <f t="shared" si="50"/>
        <v>0</v>
      </c>
      <c r="AA136" s="67">
        <f t="shared" si="51"/>
        <v>0</v>
      </c>
      <c r="AB136" s="67">
        <f t="shared" si="52"/>
        <v>0</v>
      </c>
      <c r="AC136" s="67">
        <f t="shared" si="53"/>
        <v>0</v>
      </c>
      <c r="AD136" s="67">
        <f t="shared" si="54"/>
        <v>0</v>
      </c>
      <c r="AE136" s="67">
        <f t="shared" si="55"/>
        <v>0</v>
      </c>
      <c r="AF136" s="67">
        <f t="shared" si="56"/>
        <v>0</v>
      </c>
      <c r="AG136" s="67">
        <f t="shared" si="57"/>
        <v>0</v>
      </c>
    </row>
    <row r="137" spans="1:33" x14ac:dyDescent="0.25">
      <c r="A137" s="66">
        <v>115</v>
      </c>
      <c r="B137" s="101">
        <f t="shared" si="58"/>
        <v>0</v>
      </c>
      <c r="C137" s="67">
        <f t="shared" si="59"/>
        <v>0</v>
      </c>
      <c r="D137" s="67">
        <f t="shared" si="60"/>
        <v>0</v>
      </c>
      <c r="E137" s="67">
        <f t="shared" si="32"/>
        <v>0</v>
      </c>
      <c r="F137" s="67">
        <f t="shared" si="61"/>
        <v>0</v>
      </c>
      <c r="G137" s="67">
        <f t="shared" si="33"/>
        <v>0</v>
      </c>
      <c r="H137" s="67">
        <f t="shared" si="62"/>
        <v>0</v>
      </c>
      <c r="I137" s="67">
        <f t="shared" si="34"/>
        <v>0</v>
      </c>
      <c r="J137" s="67">
        <f t="shared" si="35"/>
        <v>0</v>
      </c>
      <c r="K137" s="67">
        <f t="shared" si="36"/>
        <v>0</v>
      </c>
      <c r="L137" s="67">
        <f t="shared" si="63"/>
        <v>0</v>
      </c>
      <c r="M137" s="67">
        <f t="shared" si="37"/>
        <v>0</v>
      </c>
      <c r="N137" s="67">
        <f t="shared" si="38"/>
        <v>0</v>
      </c>
      <c r="O137" s="67">
        <f t="shared" si="39"/>
        <v>0</v>
      </c>
      <c r="P137" s="67">
        <f t="shared" si="40"/>
        <v>0</v>
      </c>
      <c r="Q137" s="67">
        <f t="shared" si="41"/>
        <v>0</v>
      </c>
      <c r="R137" s="67">
        <f t="shared" si="42"/>
        <v>0</v>
      </c>
      <c r="S137" s="67">
        <f t="shared" si="43"/>
        <v>0</v>
      </c>
      <c r="T137" s="67">
        <f t="shared" si="44"/>
        <v>0</v>
      </c>
      <c r="U137" s="67">
        <f t="shared" si="45"/>
        <v>0</v>
      </c>
      <c r="V137" s="67">
        <f t="shared" si="46"/>
        <v>0</v>
      </c>
      <c r="W137" s="67">
        <f t="shared" si="47"/>
        <v>0</v>
      </c>
      <c r="X137" s="67">
        <f t="shared" si="48"/>
        <v>0</v>
      </c>
      <c r="Y137" s="67">
        <f t="shared" si="49"/>
        <v>0</v>
      </c>
      <c r="Z137" s="67">
        <f t="shared" si="50"/>
        <v>0</v>
      </c>
      <c r="AA137" s="67">
        <f t="shared" si="51"/>
        <v>0</v>
      </c>
      <c r="AB137" s="67">
        <f t="shared" si="52"/>
        <v>0</v>
      </c>
      <c r="AC137" s="67">
        <f t="shared" si="53"/>
        <v>0</v>
      </c>
      <c r="AD137" s="67">
        <f t="shared" si="54"/>
        <v>0</v>
      </c>
      <c r="AE137" s="67">
        <f t="shared" si="55"/>
        <v>0</v>
      </c>
      <c r="AF137" s="67">
        <f t="shared" si="56"/>
        <v>0</v>
      </c>
      <c r="AG137" s="67">
        <f t="shared" si="57"/>
        <v>0</v>
      </c>
    </row>
    <row r="138" spans="1:33" x14ac:dyDescent="0.25">
      <c r="A138" s="66">
        <v>116</v>
      </c>
      <c r="B138" s="101">
        <f t="shared" si="58"/>
        <v>0</v>
      </c>
      <c r="C138" s="67">
        <f t="shared" si="59"/>
        <v>0</v>
      </c>
      <c r="D138" s="67">
        <f t="shared" si="60"/>
        <v>0</v>
      </c>
      <c r="E138" s="67">
        <f t="shared" si="32"/>
        <v>0</v>
      </c>
      <c r="F138" s="67">
        <f t="shared" si="61"/>
        <v>0</v>
      </c>
      <c r="G138" s="67">
        <f t="shared" si="33"/>
        <v>0</v>
      </c>
      <c r="H138" s="67">
        <f t="shared" si="62"/>
        <v>0</v>
      </c>
      <c r="I138" s="67">
        <f t="shared" si="34"/>
        <v>0</v>
      </c>
      <c r="J138" s="67">
        <f t="shared" si="35"/>
        <v>0</v>
      </c>
      <c r="K138" s="67">
        <f t="shared" si="36"/>
        <v>0</v>
      </c>
      <c r="L138" s="67">
        <f t="shared" si="63"/>
        <v>0</v>
      </c>
      <c r="M138" s="67">
        <f t="shared" si="37"/>
        <v>0</v>
      </c>
      <c r="N138" s="67">
        <f t="shared" si="38"/>
        <v>0</v>
      </c>
      <c r="O138" s="67">
        <f t="shared" si="39"/>
        <v>0</v>
      </c>
      <c r="P138" s="67">
        <f t="shared" si="40"/>
        <v>0</v>
      </c>
      <c r="Q138" s="67">
        <f t="shared" si="41"/>
        <v>0</v>
      </c>
      <c r="R138" s="67">
        <f t="shared" si="42"/>
        <v>0</v>
      </c>
      <c r="S138" s="67">
        <f t="shared" si="43"/>
        <v>0</v>
      </c>
      <c r="T138" s="67">
        <f t="shared" si="44"/>
        <v>0</v>
      </c>
      <c r="U138" s="67">
        <f t="shared" si="45"/>
        <v>0</v>
      </c>
      <c r="V138" s="67">
        <f t="shared" si="46"/>
        <v>0</v>
      </c>
      <c r="W138" s="67">
        <f t="shared" si="47"/>
        <v>0</v>
      </c>
      <c r="X138" s="67">
        <f t="shared" si="48"/>
        <v>0</v>
      </c>
      <c r="Y138" s="67">
        <f t="shared" si="49"/>
        <v>0</v>
      </c>
      <c r="Z138" s="67">
        <f t="shared" si="50"/>
        <v>0</v>
      </c>
      <c r="AA138" s="67">
        <f t="shared" si="51"/>
        <v>0</v>
      </c>
      <c r="AB138" s="67">
        <f t="shared" si="52"/>
        <v>0</v>
      </c>
      <c r="AC138" s="67">
        <f t="shared" si="53"/>
        <v>0</v>
      </c>
      <c r="AD138" s="67">
        <f t="shared" si="54"/>
        <v>0</v>
      </c>
      <c r="AE138" s="67">
        <f t="shared" si="55"/>
        <v>0</v>
      </c>
      <c r="AF138" s="67">
        <f t="shared" si="56"/>
        <v>0</v>
      </c>
      <c r="AG138" s="67">
        <f t="shared" si="57"/>
        <v>0</v>
      </c>
    </row>
    <row r="139" spans="1:33" x14ac:dyDescent="0.25">
      <c r="A139" s="66">
        <v>117</v>
      </c>
      <c r="B139" s="101">
        <f t="shared" si="58"/>
        <v>0</v>
      </c>
      <c r="C139" s="67">
        <f t="shared" si="59"/>
        <v>0</v>
      </c>
      <c r="D139" s="67">
        <f t="shared" si="60"/>
        <v>0</v>
      </c>
      <c r="E139" s="67">
        <f t="shared" si="32"/>
        <v>0</v>
      </c>
      <c r="F139" s="67">
        <f t="shared" si="61"/>
        <v>0</v>
      </c>
      <c r="G139" s="67">
        <f t="shared" si="33"/>
        <v>0</v>
      </c>
      <c r="H139" s="67">
        <f t="shared" si="62"/>
        <v>0</v>
      </c>
      <c r="I139" s="67">
        <f t="shared" si="34"/>
        <v>0</v>
      </c>
      <c r="J139" s="67">
        <f t="shared" si="35"/>
        <v>0</v>
      </c>
      <c r="K139" s="67">
        <f t="shared" si="36"/>
        <v>0</v>
      </c>
      <c r="L139" s="67">
        <f t="shared" si="63"/>
        <v>0</v>
      </c>
      <c r="M139" s="67">
        <f t="shared" si="37"/>
        <v>0</v>
      </c>
      <c r="N139" s="67">
        <f t="shared" si="38"/>
        <v>0</v>
      </c>
      <c r="O139" s="67">
        <f t="shared" si="39"/>
        <v>0</v>
      </c>
      <c r="P139" s="67">
        <f t="shared" si="40"/>
        <v>0</v>
      </c>
      <c r="Q139" s="67">
        <f t="shared" si="41"/>
        <v>0</v>
      </c>
      <c r="R139" s="67">
        <f t="shared" si="42"/>
        <v>0</v>
      </c>
      <c r="S139" s="67">
        <f t="shared" si="43"/>
        <v>0</v>
      </c>
      <c r="T139" s="67">
        <f t="shared" si="44"/>
        <v>0</v>
      </c>
      <c r="U139" s="67">
        <f t="shared" si="45"/>
        <v>0</v>
      </c>
      <c r="V139" s="67">
        <f t="shared" si="46"/>
        <v>0</v>
      </c>
      <c r="W139" s="67">
        <f t="shared" si="47"/>
        <v>0</v>
      </c>
      <c r="X139" s="67">
        <f t="shared" si="48"/>
        <v>0</v>
      </c>
      <c r="Y139" s="67">
        <f t="shared" si="49"/>
        <v>0</v>
      </c>
      <c r="Z139" s="67">
        <f t="shared" si="50"/>
        <v>0</v>
      </c>
      <c r="AA139" s="67">
        <f t="shared" si="51"/>
        <v>0</v>
      </c>
      <c r="AB139" s="67">
        <f t="shared" si="52"/>
        <v>0</v>
      </c>
      <c r="AC139" s="67">
        <f t="shared" si="53"/>
        <v>0</v>
      </c>
      <c r="AD139" s="67">
        <f t="shared" si="54"/>
        <v>0</v>
      </c>
      <c r="AE139" s="67">
        <f t="shared" si="55"/>
        <v>0</v>
      </c>
      <c r="AF139" s="67">
        <f t="shared" si="56"/>
        <v>0</v>
      </c>
      <c r="AG139" s="67">
        <f t="shared" si="57"/>
        <v>0</v>
      </c>
    </row>
    <row r="140" spans="1:33" x14ac:dyDescent="0.25">
      <c r="A140" s="66">
        <v>118</v>
      </c>
      <c r="B140" s="101">
        <f t="shared" si="58"/>
        <v>0</v>
      </c>
      <c r="C140" s="67">
        <f t="shared" si="59"/>
        <v>0</v>
      </c>
      <c r="D140" s="67">
        <f t="shared" si="60"/>
        <v>0</v>
      </c>
      <c r="E140" s="67">
        <f t="shared" si="32"/>
        <v>0</v>
      </c>
      <c r="F140" s="67">
        <f t="shared" si="61"/>
        <v>0</v>
      </c>
      <c r="G140" s="67">
        <f t="shared" si="33"/>
        <v>0</v>
      </c>
      <c r="H140" s="67">
        <f t="shared" si="62"/>
        <v>0</v>
      </c>
      <c r="I140" s="67">
        <f t="shared" si="34"/>
        <v>0</v>
      </c>
      <c r="J140" s="67">
        <f t="shared" si="35"/>
        <v>0</v>
      </c>
      <c r="K140" s="67">
        <f t="shared" si="36"/>
        <v>0</v>
      </c>
      <c r="L140" s="67">
        <f t="shared" si="63"/>
        <v>0</v>
      </c>
      <c r="M140" s="67">
        <f t="shared" si="37"/>
        <v>0</v>
      </c>
      <c r="N140" s="67">
        <f t="shared" si="38"/>
        <v>0</v>
      </c>
      <c r="O140" s="67">
        <f t="shared" si="39"/>
        <v>0</v>
      </c>
      <c r="P140" s="67">
        <f t="shared" si="40"/>
        <v>0</v>
      </c>
      <c r="Q140" s="67">
        <f t="shared" si="41"/>
        <v>0</v>
      </c>
      <c r="R140" s="67">
        <f t="shared" si="42"/>
        <v>0</v>
      </c>
      <c r="S140" s="67">
        <f t="shared" si="43"/>
        <v>0</v>
      </c>
      <c r="T140" s="67">
        <f t="shared" si="44"/>
        <v>0</v>
      </c>
      <c r="U140" s="67">
        <f t="shared" si="45"/>
        <v>0</v>
      </c>
      <c r="V140" s="67">
        <f t="shared" si="46"/>
        <v>0</v>
      </c>
      <c r="W140" s="67">
        <f t="shared" si="47"/>
        <v>0</v>
      </c>
      <c r="X140" s="67">
        <f t="shared" si="48"/>
        <v>0</v>
      </c>
      <c r="Y140" s="67">
        <f t="shared" si="49"/>
        <v>0</v>
      </c>
      <c r="Z140" s="67">
        <f t="shared" si="50"/>
        <v>0</v>
      </c>
      <c r="AA140" s="67">
        <f t="shared" si="51"/>
        <v>0</v>
      </c>
      <c r="AB140" s="67">
        <f t="shared" si="52"/>
        <v>0</v>
      </c>
      <c r="AC140" s="67">
        <f t="shared" si="53"/>
        <v>0</v>
      </c>
      <c r="AD140" s="67">
        <f t="shared" si="54"/>
        <v>0</v>
      </c>
      <c r="AE140" s="67">
        <f t="shared" si="55"/>
        <v>0</v>
      </c>
      <c r="AF140" s="67">
        <f t="shared" si="56"/>
        <v>0</v>
      </c>
      <c r="AG140" s="67">
        <f t="shared" si="57"/>
        <v>0</v>
      </c>
    </row>
    <row r="141" spans="1:33" x14ac:dyDescent="0.25">
      <c r="A141" s="66">
        <v>119</v>
      </c>
      <c r="B141" s="101">
        <f t="shared" si="58"/>
        <v>0</v>
      </c>
      <c r="C141" s="67">
        <f t="shared" si="59"/>
        <v>0</v>
      </c>
      <c r="D141" s="67">
        <f t="shared" si="60"/>
        <v>0</v>
      </c>
      <c r="E141" s="67">
        <f t="shared" si="32"/>
        <v>0</v>
      </c>
      <c r="F141" s="67">
        <f t="shared" si="61"/>
        <v>0</v>
      </c>
      <c r="G141" s="67">
        <f t="shared" si="33"/>
        <v>0</v>
      </c>
      <c r="H141" s="67">
        <f t="shared" si="62"/>
        <v>0</v>
      </c>
      <c r="I141" s="67">
        <f t="shared" si="34"/>
        <v>0</v>
      </c>
      <c r="J141" s="67">
        <f t="shared" si="35"/>
        <v>0</v>
      </c>
      <c r="K141" s="67">
        <f t="shared" si="36"/>
        <v>0</v>
      </c>
      <c r="L141" s="67">
        <f t="shared" si="63"/>
        <v>0</v>
      </c>
      <c r="M141" s="67">
        <f t="shared" si="37"/>
        <v>0</v>
      </c>
      <c r="N141" s="67">
        <f t="shared" si="38"/>
        <v>0</v>
      </c>
      <c r="O141" s="67">
        <f t="shared" si="39"/>
        <v>0</v>
      </c>
      <c r="P141" s="67">
        <f t="shared" si="40"/>
        <v>0</v>
      </c>
      <c r="Q141" s="67">
        <f t="shared" si="41"/>
        <v>0</v>
      </c>
      <c r="R141" s="67">
        <f t="shared" si="42"/>
        <v>0</v>
      </c>
      <c r="S141" s="67">
        <f t="shared" si="43"/>
        <v>0</v>
      </c>
      <c r="T141" s="67">
        <f t="shared" si="44"/>
        <v>0</v>
      </c>
      <c r="U141" s="67">
        <f t="shared" si="45"/>
        <v>0</v>
      </c>
      <c r="V141" s="67">
        <f t="shared" si="46"/>
        <v>0</v>
      </c>
      <c r="W141" s="67">
        <f t="shared" si="47"/>
        <v>0</v>
      </c>
      <c r="X141" s="67">
        <f t="shared" si="48"/>
        <v>0</v>
      </c>
      <c r="Y141" s="67">
        <f t="shared" si="49"/>
        <v>0</v>
      </c>
      <c r="Z141" s="67">
        <f t="shared" si="50"/>
        <v>0</v>
      </c>
      <c r="AA141" s="67">
        <f t="shared" si="51"/>
        <v>0</v>
      </c>
      <c r="AB141" s="67">
        <f t="shared" si="52"/>
        <v>0</v>
      </c>
      <c r="AC141" s="67">
        <f t="shared" si="53"/>
        <v>0</v>
      </c>
      <c r="AD141" s="67">
        <f t="shared" si="54"/>
        <v>0</v>
      </c>
      <c r="AE141" s="67">
        <f t="shared" si="55"/>
        <v>0</v>
      </c>
      <c r="AF141" s="67">
        <f t="shared" si="56"/>
        <v>0</v>
      </c>
      <c r="AG141" s="67">
        <f t="shared" si="57"/>
        <v>0</v>
      </c>
    </row>
    <row r="142" spans="1:33" x14ac:dyDescent="0.25">
      <c r="A142" s="66">
        <v>120</v>
      </c>
      <c r="B142" s="101">
        <f t="shared" si="58"/>
        <v>0</v>
      </c>
      <c r="C142" s="67">
        <f t="shared" si="59"/>
        <v>0</v>
      </c>
      <c r="D142" s="67">
        <f t="shared" si="60"/>
        <v>0</v>
      </c>
      <c r="E142" s="67">
        <f t="shared" si="32"/>
        <v>0</v>
      </c>
      <c r="F142" s="67">
        <f t="shared" si="61"/>
        <v>0</v>
      </c>
      <c r="G142" s="67">
        <f t="shared" si="33"/>
        <v>0</v>
      </c>
      <c r="H142" s="67">
        <f t="shared" si="62"/>
        <v>0</v>
      </c>
      <c r="I142" s="67">
        <f t="shared" si="34"/>
        <v>0</v>
      </c>
      <c r="J142" s="67">
        <f t="shared" si="35"/>
        <v>0</v>
      </c>
      <c r="K142" s="67">
        <f t="shared" si="36"/>
        <v>0</v>
      </c>
      <c r="L142" s="67">
        <f t="shared" si="63"/>
        <v>0</v>
      </c>
      <c r="M142" s="67">
        <f t="shared" si="37"/>
        <v>0</v>
      </c>
      <c r="N142" s="67">
        <f t="shared" si="38"/>
        <v>0</v>
      </c>
      <c r="O142" s="67">
        <f t="shared" si="39"/>
        <v>0</v>
      </c>
      <c r="P142" s="67">
        <f t="shared" si="40"/>
        <v>0</v>
      </c>
      <c r="Q142" s="67">
        <f t="shared" si="41"/>
        <v>0</v>
      </c>
      <c r="R142" s="67">
        <f t="shared" si="42"/>
        <v>0</v>
      </c>
      <c r="S142" s="67">
        <f t="shared" si="43"/>
        <v>0</v>
      </c>
      <c r="T142" s="67">
        <f t="shared" si="44"/>
        <v>0</v>
      </c>
      <c r="U142" s="67">
        <f t="shared" si="45"/>
        <v>0</v>
      </c>
      <c r="V142" s="67">
        <f t="shared" si="46"/>
        <v>0</v>
      </c>
      <c r="W142" s="67">
        <f t="shared" si="47"/>
        <v>0</v>
      </c>
      <c r="X142" s="67">
        <f t="shared" si="48"/>
        <v>0</v>
      </c>
      <c r="Y142" s="67">
        <f t="shared" si="49"/>
        <v>0</v>
      </c>
      <c r="Z142" s="67">
        <f t="shared" si="50"/>
        <v>0</v>
      </c>
      <c r="AA142" s="67">
        <f t="shared" si="51"/>
        <v>0</v>
      </c>
      <c r="AB142" s="67">
        <f t="shared" si="52"/>
        <v>0</v>
      </c>
      <c r="AC142" s="67">
        <f t="shared" si="53"/>
        <v>0</v>
      </c>
      <c r="AD142" s="67">
        <f t="shared" si="54"/>
        <v>0</v>
      </c>
      <c r="AE142" s="67">
        <f t="shared" si="55"/>
        <v>0</v>
      </c>
      <c r="AF142" s="67">
        <f t="shared" si="56"/>
        <v>0</v>
      </c>
      <c r="AG142" s="67">
        <f t="shared" si="57"/>
        <v>0</v>
      </c>
    </row>
  </sheetData>
  <mergeCells count="3">
    <mergeCell ref="A1:M1"/>
    <mergeCell ref="B12:D13"/>
    <mergeCell ref="L12:M12"/>
  </mergeCells>
  <hyperlinks>
    <hyperlink ref="L12" r:id="rId1" xr:uid="{00000000-0004-0000-0400-000000000000}"/>
  </hyperlinks>
  <pageMargins left="0.7" right="0.7" top="0.75" bottom="0.7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1"/>
  <sheetViews>
    <sheetView zoomScale="110" zoomScaleNormal="110" workbookViewId="0">
      <selection activeCell="A20" sqref="A20"/>
    </sheetView>
  </sheetViews>
  <sheetFormatPr defaultColWidth="8.85546875" defaultRowHeight="15" x14ac:dyDescent="0.25"/>
  <cols>
    <col min="1" max="1" width="32.85546875" style="105" bestFit="1" customWidth="1"/>
    <col min="2" max="2" width="10.140625" style="106" bestFit="1" customWidth="1"/>
    <col min="3" max="3" width="8.85546875" style="106"/>
    <col min="4" max="4" width="11.140625" style="106" bestFit="1" customWidth="1"/>
    <col min="5" max="5" width="8.85546875" style="105"/>
    <col min="6" max="6" width="24.28515625" style="105" bestFit="1" customWidth="1"/>
    <col min="7" max="7" width="11.28515625" style="105" bestFit="1" customWidth="1"/>
    <col min="8" max="8" width="15.140625" style="105" bestFit="1" customWidth="1"/>
    <col min="9" max="16384" width="8.85546875" style="105"/>
  </cols>
  <sheetData>
    <row r="1" spans="1:4" x14ac:dyDescent="0.25">
      <c r="A1" s="103" t="s">
        <v>103</v>
      </c>
      <c r="B1" s="104" t="s">
        <v>104</v>
      </c>
      <c r="C1" s="104" t="s">
        <v>105</v>
      </c>
      <c r="D1" s="104" t="s">
        <v>106</v>
      </c>
    </row>
    <row r="2" spans="1:4" x14ac:dyDescent="0.25">
      <c r="A2" s="197" t="s">
        <v>107</v>
      </c>
      <c r="B2" s="198"/>
      <c r="C2" s="198"/>
      <c r="D2" s="106">
        <f t="shared" ref="D2:D21" si="0">B2-C2</f>
        <v>0</v>
      </c>
    </row>
    <row r="3" spans="1:4" x14ac:dyDescent="0.25">
      <c r="A3" s="197" t="s">
        <v>108</v>
      </c>
      <c r="B3" s="198"/>
      <c r="C3" s="198"/>
      <c r="D3" s="106">
        <f t="shared" si="0"/>
        <v>0</v>
      </c>
    </row>
    <row r="4" spans="1:4" x14ac:dyDescent="0.25">
      <c r="A4" s="200" t="s">
        <v>288</v>
      </c>
      <c r="B4" s="201"/>
      <c r="C4" s="198"/>
      <c r="D4" s="106">
        <f t="shared" si="0"/>
        <v>0</v>
      </c>
    </row>
    <row r="5" spans="1:4" x14ac:dyDescent="0.25">
      <c r="A5" s="197" t="s">
        <v>149</v>
      </c>
      <c r="B5" s="198"/>
      <c r="C5" s="198"/>
      <c r="D5" s="106">
        <f t="shared" si="0"/>
        <v>0</v>
      </c>
    </row>
    <row r="6" spans="1:4" x14ac:dyDescent="0.25">
      <c r="A6" s="197" t="s">
        <v>109</v>
      </c>
      <c r="B6" s="198"/>
      <c r="C6" s="198"/>
      <c r="D6" s="106">
        <f t="shared" si="0"/>
        <v>0</v>
      </c>
    </row>
    <row r="7" spans="1:4" x14ac:dyDescent="0.25">
      <c r="A7" s="197" t="s">
        <v>110</v>
      </c>
      <c r="B7" s="198"/>
      <c r="C7" s="198"/>
      <c r="D7" s="106">
        <f t="shared" si="0"/>
        <v>0</v>
      </c>
    </row>
    <row r="8" spans="1:4" x14ac:dyDescent="0.25">
      <c r="A8" s="197" t="s">
        <v>111</v>
      </c>
      <c r="B8" s="198"/>
      <c r="C8" s="198"/>
      <c r="D8" s="106">
        <f t="shared" si="0"/>
        <v>0</v>
      </c>
    </row>
    <row r="9" spans="1:4" x14ac:dyDescent="0.25">
      <c r="A9" s="197" t="s">
        <v>112</v>
      </c>
      <c r="B9" s="198"/>
      <c r="C9" s="198"/>
      <c r="D9" s="106">
        <f t="shared" si="0"/>
        <v>0</v>
      </c>
    </row>
    <row r="10" spans="1:4" x14ac:dyDescent="0.25">
      <c r="A10" s="197" t="s">
        <v>113</v>
      </c>
      <c r="B10" s="198"/>
      <c r="C10" s="198"/>
      <c r="D10" s="106">
        <f t="shared" si="0"/>
        <v>0</v>
      </c>
    </row>
    <row r="11" spans="1:4" x14ac:dyDescent="0.25">
      <c r="A11" s="197" t="s">
        <v>155</v>
      </c>
      <c r="B11" s="198"/>
      <c r="C11" s="198"/>
      <c r="D11" s="106">
        <f t="shared" si="0"/>
        <v>0</v>
      </c>
    </row>
    <row r="12" spans="1:4" x14ac:dyDescent="0.25">
      <c r="A12" s="197" t="s">
        <v>156</v>
      </c>
      <c r="B12" s="198"/>
      <c r="C12" s="198"/>
      <c r="D12" s="106">
        <f t="shared" si="0"/>
        <v>0</v>
      </c>
    </row>
    <row r="13" spans="1:4" x14ac:dyDescent="0.25">
      <c r="A13" s="197" t="s">
        <v>157</v>
      </c>
      <c r="B13" s="133"/>
      <c r="C13" s="198"/>
      <c r="D13" s="106">
        <f t="shared" si="0"/>
        <v>0</v>
      </c>
    </row>
    <row r="14" spans="1:4" x14ac:dyDescent="0.25">
      <c r="A14" s="197" t="s">
        <v>158</v>
      </c>
      <c r="B14" s="198"/>
      <c r="C14" s="198"/>
      <c r="D14" s="106">
        <f t="shared" si="0"/>
        <v>0</v>
      </c>
    </row>
    <row r="15" spans="1:4" x14ac:dyDescent="0.25">
      <c r="A15" s="199" t="s">
        <v>283</v>
      </c>
      <c r="B15" s="198"/>
      <c r="C15" s="198"/>
    </row>
    <row r="16" spans="1:4" x14ac:dyDescent="0.25">
      <c r="A16" s="199" t="s">
        <v>284</v>
      </c>
      <c r="B16" s="198"/>
      <c r="C16" s="198"/>
      <c r="D16" s="106">
        <f t="shared" si="0"/>
        <v>0</v>
      </c>
    </row>
    <row r="17" spans="1:7" x14ac:dyDescent="0.25">
      <c r="A17" s="199" t="s">
        <v>285</v>
      </c>
      <c r="B17" s="198"/>
      <c r="C17" s="198"/>
      <c r="D17" s="106">
        <f t="shared" si="0"/>
        <v>0</v>
      </c>
    </row>
    <row r="18" spans="1:7" x14ac:dyDescent="0.25">
      <c r="A18" s="197" t="s">
        <v>87</v>
      </c>
      <c r="B18" s="198"/>
      <c r="C18" s="198"/>
      <c r="D18" s="106">
        <f t="shared" si="0"/>
        <v>0</v>
      </c>
    </row>
    <row r="19" spans="1:7" x14ac:dyDescent="0.25">
      <c r="A19" s="197" t="s">
        <v>215</v>
      </c>
      <c r="B19" s="198"/>
      <c r="C19" s="198"/>
      <c r="D19" s="106">
        <f t="shared" si="0"/>
        <v>0</v>
      </c>
    </row>
    <row r="20" spans="1:7" x14ac:dyDescent="0.25">
      <c r="A20" s="197" t="s">
        <v>215</v>
      </c>
      <c r="B20" s="198"/>
      <c r="C20" s="198"/>
      <c r="D20" s="106">
        <f t="shared" si="0"/>
        <v>0</v>
      </c>
    </row>
    <row r="21" spans="1:7" x14ac:dyDescent="0.25">
      <c r="A21" s="197" t="s">
        <v>215</v>
      </c>
      <c r="B21" s="198"/>
      <c r="C21" s="198"/>
      <c r="D21" s="106">
        <f t="shared" si="0"/>
        <v>0</v>
      </c>
    </row>
    <row r="23" spans="1:7" x14ac:dyDescent="0.25">
      <c r="A23" s="122" t="s">
        <v>152</v>
      </c>
      <c r="B23" s="106">
        <f>SUM(B2:B10,B11,B16,B21)</f>
        <v>0</v>
      </c>
      <c r="C23" s="106">
        <f>SUM(C2:C21)</f>
        <v>0</v>
      </c>
      <c r="D23" s="108">
        <f>SUM(D2:D22)</f>
        <v>0</v>
      </c>
    </row>
    <row r="25" spans="1:7" x14ac:dyDescent="0.25">
      <c r="A25" s="107"/>
      <c r="D25" s="117"/>
      <c r="E25" s="126"/>
    </row>
    <row r="26" spans="1:7" x14ac:dyDescent="0.25">
      <c r="A26" s="126"/>
      <c r="D26" s="108"/>
      <c r="F26" s="126"/>
      <c r="G26" s="129"/>
    </row>
    <row r="27" spans="1:7" x14ac:dyDescent="0.25">
      <c r="A27" s="126"/>
      <c r="F27" s="126"/>
      <c r="G27" s="126"/>
    </row>
    <row r="28" spans="1:7" x14ac:dyDescent="0.25">
      <c r="A28" s="126"/>
      <c r="F28" s="126"/>
      <c r="G28" s="130"/>
    </row>
    <row r="29" spans="1:7" x14ac:dyDescent="0.25">
      <c r="A29" s="126"/>
      <c r="F29" s="126"/>
      <c r="G29" s="130"/>
    </row>
    <row r="30" spans="1:7" x14ac:dyDescent="0.25">
      <c r="F30" s="126"/>
      <c r="G30" s="130"/>
    </row>
    <row r="31" spans="1:7" x14ac:dyDescent="0.25">
      <c r="A31" s="126"/>
      <c r="F31" s="126"/>
      <c r="G31" s="126"/>
    </row>
    <row r="32" spans="1:7" x14ac:dyDescent="0.25">
      <c r="A32" s="126"/>
      <c r="F32" s="126"/>
      <c r="G32" s="130"/>
    </row>
    <row r="33" spans="1:8" x14ac:dyDescent="0.25">
      <c r="A33" s="126"/>
    </row>
    <row r="34" spans="1:8" x14ac:dyDescent="0.25">
      <c r="A34" s="126"/>
    </row>
    <row r="36" spans="1:8" x14ac:dyDescent="0.25">
      <c r="A36" s="126"/>
      <c r="B36" s="108"/>
    </row>
    <row r="37" spans="1:8" x14ac:dyDescent="0.25">
      <c r="A37" s="126"/>
    </row>
    <row r="38" spans="1:8" x14ac:dyDescent="0.25">
      <c r="A38" s="126"/>
      <c r="B38" s="128"/>
    </row>
    <row r="40" spans="1:8" x14ac:dyDescent="0.25">
      <c r="A40" s="126"/>
      <c r="F40" s="126"/>
    </row>
    <row r="41" spans="1:8" x14ac:dyDescent="0.25">
      <c r="A41" s="126"/>
    </row>
    <row r="43" spans="1:8" x14ac:dyDescent="0.25">
      <c r="A43" s="126"/>
    </row>
    <row r="44" spans="1:8" x14ac:dyDescent="0.25">
      <c r="A44" s="126"/>
      <c r="F44" s="126"/>
      <c r="G44" s="106"/>
      <c r="H44" s="126"/>
    </row>
    <row r="45" spans="1:8" x14ac:dyDescent="0.25">
      <c r="A45" s="126"/>
      <c r="F45" s="126"/>
    </row>
    <row r="46" spans="1:8" x14ac:dyDescent="0.25">
      <c r="F46" s="126"/>
    </row>
    <row r="47" spans="1:8" x14ac:dyDescent="0.25">
      <c r="B47" s="127"/>
      <c r="F47" s="126"/>
    </row>
    <row r="48" spans="1:8" x14ac:dyDescent="0.25">
      <c r="A48" s="126"/>
      <c r="B48" s="108"/>
    </row>
    <row r="50" spans="1:2" x14ac:dyDescent="0.25">
      <c r="A50" s="126"/>
      <c r="B50" s="108"/>
    </row>
    <row r="51" spans="1:2" x14ac:dyDescent="0.25">
      <c r="A51" s="126"/>
      <c r="B51" s="108"/>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2C5E9-EBC5-4A08-85B5-74B6775F46DF}">
  <dimension ref="A1:R49"/>
  <sheetViews>
    <sheetView workbookViewId="0"/>
  </sheetViews>
  <sheetFormatPr defaultColWidth="9.140625" defaultRowHeight="15" x14ac:dyDescent="0.25"/>
  <cols>
    <col min="1" max="1" width="26.5703125" style="131" bestFit="1" customWidth="1"/>
    <col min="2" max="2" width="9.140625" style="131" bestFit="1" customWidth="1"/>
    <col min="3" max="3" width="9.140625" style="131"/>
    <col min="4" max="4" width="9.42578125" style="131" bestFit="1" customWidth="1"/>
    <col min="5" max="5" width="8.42578125" style="133" bestFit="1" customWidth="1"/>
    <col min="6" max="6" width="10.7109375" style="133" bestFit="1" customWidth="1"/>
    <col min="7" max="7" width="20.140625" style="131" customWidth="1"/>
    <col min="8" max="8" width="16.85546875" style="131" bestFit="1" customWidth="1"/>
    <col min="9" max="9" width="8.140625" style="131" customWidth="1"/>
    <col min="10" max="10" width="0.5703125" style="131" customWidth="1"/>
    <col min="11" max="11" width="5.5703125" style="134" bestFit="1" customWidth="1"/>
    <col min="12" max="12" width="12.85546875" style="131" customWidth="1"/>
    <col min="13" max="13" width="8.140625" style="131" bestFit="1" customWidth="1"/>
    <col min="14" max="14" width="9.7109375" style="131" bestFit="1" customWidth="1"/>
    <col min="15" max="15" width="7" style="131" bestFit="1" customWidth="1"/>
    <col min="16" max="16" width="26.85546875" style="134" bestFit="1" customWidth="1"/>
    <col min="17" max="18" width="9.140625" style="131"/>
  </cols>
  <sheetData>
    <row r="1" spans="1:18" x14ac:dyDescent="0.25">
      <c r="A1" s="135" t="s">
        <v>182</v>
      </c>
      <c r="B1" s="135"/>
      <c r="C1" s="135"/>
      <c r="D1" s="135"/>
      <c r="E1" s="135"/>
      <c r="F1" s="135"/>
      <c r="G1" s="135"/>
      <c r="H1" s="135"/>
    </row>
    <row r="2" spans="1:18" ht="45" x14ac:dyDescent="0.25">
      <c r="A2" s="217" t="s">
        <v>155</v>
      </c>
      <c r="B2" s="218" t="s">
        <v>185</v>
      </c>
      <c r="C2" s="218" t="s">
        <v>183</v>
      </c>
      <c r="D2" s="219" t="s">
        <v>184</v>
      </c>
      <c r="E2" s="220" t="s">
        <v>166</v>
      </c>
      <c r="F2" s="221" t="s">
        <v>217</v>
      </c>
      <c r="G2" s="222" t="s">
        <v>163</v>
      </c>
      <c r="H2" s="223" t="s">
        <v>264</v>
      </c>
      <c r="I2" s="224" t="s">
        <v>321</v>
      </c>
      <c r="K2" s="131"/>
      <c r="L2" s="203" t="s">
        <v>261</v>
      </c>
      <c r="M2" s="204">
        <v>0.03</v>
      </c>
      <c r="N2" s="206" t="s">
        <v>263</v>
      </c>
      <c r="O2" s="208">
        <v>8.0799999999999997E-2</v>
      </c>
    </row>
    <row r="3" spans="1:18" ht="45" x14ac:dyDescent="0.25">
      <c r="A3" s="222" t="s">
        <v>181</v>
      </c>
      <c r="B3" s="225"/>
      <c r="C3" s="225"/>
      <c r="D3" s="226"/>
      <c r="E3" s="225"/>
      <c r="F3" s="225"/>
      <c r="H3" s="227" t="s">
        <v>220</v>
      </c>
      <c r="I3" s="228">
        <v>0.7</v>
      </c>
      <c r="K3" s="131"/>
      <c r="L3" s="229" t="s">
        <v>167</v>
      </c>
      <c r="M3" s="188" t="s">
        <v>262</v>
      </c>
      <c r="N3" s="210" t="s">
        <v>174</v>
      </c>
      <c r="P3" s="206" t="s">
        <v>259</v>
      </c>
      <c r="Q3" s="207" t="s">
        <v>260</v>
      </c>
      <c r="R3" s="207" t="s">
        <v>265</v>
      </c>
    </row>
    <row r="4" spans="1:18" x14ac:dyDescent="0.25">
      <c r="A4" s="131" t="s">
        <v>322</v>
      </c>
      <c r="B4" s="230"/>
      <c r="C4" s="225">
        <f>B4</f>
        <v>0</v>
      </c>
      <c r="D4" s="225">
        <f>B4*$I$3</f>
        <v>0</v>
      </c>
      <c r="E4" s="225"/>
      <c r="F4" s="225"/>
      <c r="H4" s="231" t="s">
        <v>287</v>
      </c>
      <c r="I4" s="232">
        <v>0.02</v>
      </c>
      <c r="K4" s="131"/>
      <c r="L4" s="233">
        <v>175551</v>
      </c>
      <c r="M4" s="202">
        <f>O2-M2</f>
        <v>5.0799999999999998E-2</v>
      </c>
      <c r="N4" s="211"/>
      <c r="P4" s="207" t="s">
        <v>253</v>
      </c>
      <c r="Q4" s="208">
        <v>2.1499999999999998E-2</v>
      </c>
      <c r="R4" s="208">
        <v>5.3999999999999999E-2</v>
      </c>
    </row>
    <row r="5" spans="1:18" x14ac:dyDescent="0.25">
      <c r="A5" s="222" t="s">
        <v>159</v>
      </c>
      <c r="B5" s="230"/>
      <c r="C5" s="225">
        <v>114</v>
      </c>
      <c r="D5" s="225">
        <f>B5*$I$3</f>
        <v>0</v>
      </c>
      <c r="E5" s="225"/>
      <c r="F5" s="225"/>
      <c r="H5" s="234"/>
      <c r="I5" s="222"/>
      <c r="K5" s="131" t="s">
        <v>227</v>
      </c>
      <c r="L5" s="137">
        <f t="shared" ref="L5:L34" si="0">(L4+$N$4)+(L4*$M$4)</f>
        <v>184468.9908</v>
      </c>
      <c r="P5" s="207" t="s">
        <v>254</v>
      </c>
      <c r="Q5" s="208">
        <v>7.9000000000000008E-3</v>
      </c>
      <c r="R5" s="208">
        <v>3.3000000000000002E-2</v>
      </c>
    </row>
    <row r="6" spans="1:18" x14ac:dyDescent="0.25">
      <c r="A6" s="222" t="s">
        <v>160</v>
      </c>
      <c r="B6" s="235"/>
      <c r="C6" s="236">
        <f>B6</f>
        <v>0</v>
      </c>
      <c r="D6" s="236">
        <f>B6*$I$3</f>
        <v>0</v>
      </c>
      <c r="E6" s="225"/>
      <c r="F6" s="225"/>
      <c r="H6" s="234"/>
      <c r="I6" s="222"/>
      <c r="K6" s="131" t="s">
        <v>168</v>
      </c>
      <c r="L6" s="137">
        <f t="shared" si="0"/>
        <v>193840.01553264001</v>
      </c>
      <c r="P6" s="207" t="s">
        <v>255</v>
      </c>
      <c r="Q6" s="208">
        <v>0.1158</v>
      </c>
      <c r="R6" s="208">
        <v>0.51200000000000001</v>
      </c>
    </row>
    <row r="7" spans="1:18" x14ac:dyDescent="0.25">
      <c r="A7" s="222" t="s">
        <v>224</v>
      </c>
      <c r="B7" s="230">
        <f>SUM(B4:B6)</f>
        <v>0</v>
      </c>
      <c r="C7" s="225">
        <f>B7</f>
        <v>0</v>
      </c>
      <c r="D7" s="225">
        <f>B7*$I$3</f>
        <v>0</v>
      </c>
      <c r="E7" s="225"/>
      <c r="F7" s="225"/>
      <c r="H7" s="234"/>
      <c r="I7" s="222"/>
      <c r="K7" s="131" t="s">
        <v>169</v>
      </c>
      <c r="L7" s="137">
        <f t="shared" si="0"/>
        <v>203687.08832169813</v>
      </c>
      <c r="P7" s="207" t="s">
        <v>256</v>
      </c>
      <c r="Q7" s="208">
        <v>5.0200000000000002E-2</v>
      </c>
      <c r="R7" s="208">
        <v>0.40100000000000002</v>
      </c>
    </row>
    <row r="8" spans="1:18" x14ac:dyDescent="0.25">
      <c r="B8" s="225"/>
      <c r="C8" s="225"/>
      <c r="D8" s="225"/>
      <c r="E8" s="225"/>
      <c r="F8" s="225"/>
      <c r="H8" s="234"/>
      <c r="I8" s="222"/>
      <c r="K8" s="131" t="s">
        <v>170</v>
      </c>
      <c r="L8" s="137">
        <f t="shared" si="0"/>
        <v>214034.39240844038</v>
      </c>
      <c r="P8" s="207" t="s">
        <v>257</v>
      </c>
      <c r="Q8" s="208">
        <f>AVERAGE(Q4:Q7)</f>
        <v>4.8849999999999998E-2</v>
      </c>
      <c r="R8" s="208"/>
    </row>
    <row r="9" spans="1:18" x14ac:dyDescent="0.25">
      <c r="A9" s="222"/>
      <c r="B9" s="225"/>
      <c r="C9" s="225"/>
      <c r="D9" s="225"/>
      <c r="E9" s="225"/>
      <c r="F9" s="225"/>
      <c r="H9" s="234"/>
      <c r="I9" s="237"/>
      <c r="K9" s="131" t="s">
        <v>171</v>
      </c>
      <c r="L9" s="137">
        <f t="shared" si="0"/>
        <v>224907.33954278915</v>
      </c>
      <c r="P9" s="206" t="s">
        <v>258</v>
      </c>
      <c r="Q9" s="209">
        <f>SUMPRODUCT(Q4:Q7,R4:R7)</f>
        <v>8.0841499999999997E-2</v>
      </c>
      <c r="R9" s="208"/>
    </row>
    <row r="10" spans="1:18" x14ac:dyDescent="0.25">
      <c r="A10" s="222" t="s">
        <v>161</v>
      </c>
      <c r="B10" s="225">
        <f>(F10*I10)/12</f>
        <v>0</v>
      </c>
      <c r="C10" s="225">
        <f>B10</f>
        <v>0</v>
      </c>
      <c r="D10" s="225">
        <f>B10*I9</f>
        <v>0</v>
      </c>
      <c r="E10" s="238"/>
      <c r="F10" s="239"/>
      <c r="H10" s="234"/>
      <c r="I10" s="240"/>
      <c r="K10" s="131" t="s">
        <v>172</v>
      </c>
      <c r="L10" s="137">
        <f t="shared" si="0"/>
        <v>236332.63239156283</v>
      </c>
    </row>
    <row r="11" spans="1:18" x14ac:dyDescent="0.25">
      <c r="A11" s="222" t="s">
        <v>162</v>
      </c>
      <c r="B11" s="236">
        <f>(F11*I11)/12</f>
        <v>0</v>
      </c>
      <c r="C11" s="236">
        <f>B11</f>
        <v>0</v>
      </c>
      <c r="D11" s="236">
        <f>B11</f>
        <v>0</v>
      </c>
      <c r="E11" s="241"/>
      <c r="F11" s="242"/>
      <c r="H11" s="234"/>
      <c r="I11" s="240"/>
      <c r="K11" s="131" t="s">
        <v>173</v>
      </c>
      <c r="L11" s="137">
        <f t="shared" si="0"/>
        <v>248338.33011705423</v>
      </c>
    </row>
    <row r="12" spans="1:18" x14ac:dyDescent="0.25">
      <c r="A12" s="222" t="s">
        <v>225</v>
      </c>
      <c r="B12" s="243">
        <f>(F12*I12)/12</f>
        <v>0</v>
      </c>
      <c r="C12" s="243">
        <f>$B$12</f>
        <v>0</v>
      </c>
      <c r="D12" s="243">
        <f>$B$12</f>
        <v>0</v>
      </c>
      <c r="E12" s="238">
        <f>SUM(E9:E11)</f>
        <v>0</v>
      </c>
      <c r="F12" s="239">
        <f>SUM(F9:F11)</f>
        <v>0</v>
      </c>
      <c r="H12" s="244" t="s">
        <v>223</v>
      </c>
      <c r="I12" s="245">
        <v>0.04</v>
      </c>
      <c r="K12" s="131" t="s">
        <v>191</v>
      </c>
      <c r="L12" s="137">
        <f t="shared" si="0"/>
        <v>260953.91728700057</v>
      </c>
    </row>
    <row r="13" spans="1:18" x14ac:dyDescent="0.25">
      <c r="A13" s="217" t="s">
        <v>226</v>
      </c>
      <c r="B13" s="226">
        <f>SUM(B7,B12)</f>
        <v>0</v>
      </c>
      <c r="C13" s="226">
        <f>SUM(C7,C12)</f>
        <v>0</v>
      </c>
      <c r="D13" s="226">
        <f>SUM(D7,D12)</f>
        <v>0</v>
      </c>
      <c r="E13" s="225"/>
      <c r="F13" s="225"/>
      <c r="H13" s="234"/>
      <c r="I13" s="222"/>
      <c r="K13" s="131" t="s">
        <v>192</v>
      </c>
      <c r="L13" s="137">
        <f t="shared" si="0"/>
        <v>274210.37628518022</v>
      </c>
    </row>
    <row r="14" spans="1:18" x14ac:dyDescent="0.25">
      <c r="A14" s="222"/>
      <c r="B14" s="225"/>
      <c r="C14" s="225"/>
      <c r="D14" s="225"/>
      <c r="E14" s="225"/>
      <c r="F14" s="225"/>
      <c r="H14" s="234"/>
      <c r="I14" s="222"/>
      <c r="K14" s="131" t="s">
        <v>193</v>
      </c>
      <c r="L14" s="137">
        <f t="shared" si="0"/>
        <v>288140.26340046735</v>
      </c>
    </row>
    <row r="15" spans="1:18" x14ac:dyDescent="0.25">
      <c r="A15" s="222" t="s">
        <v>186</v>
      </c>
      <c r="B15" s="246"/>
      <c r="C15" s="225"/>
      <c r="D15" s="225"/>
      <c r="E15" s="225"/>
      <c r="F15" s="225"/>
      <c r="H15" s="234"/>
      <c r="I15" s="237"/>
      <c r="K15" s="131" t="s">
        <v>194</v>
      </c>
      <c r="L15" s="137">
        <f t="shared" si="0"/>
        <v>302777.78878121107</v>
      </c>
    </row>
    <row r="16" spans="1:18" x14ac:dyDescent="0.25">
      <c r="A16" s="222" t="s">
        <v>222</v>
      </c>
      <c r="B16" s="230"/>
      <c r="C16" s="225">
        <f>$B16</f>
        <v>0</v>
      </c>
      <c r="D16" s="225">
        <f>B16*I16</f>
        <v>0</v>
      </c>
      <c r="E16" s="225"/>
      <c r="F16" s="225"/>
      <c r="H16" s="227" t="s">
        <v>221</v>
      </c>
      <c r="I16" s="247">
        <v>0</v>
      </c>
      <c r="K16" s="131" t="s">
        <v>195</v>
      </c>
      <c r="L16" s="137">
        <f t="shared" si="0"/>
        <v>318158.90045129659</v>
      </c>
    </row>
    <row r="17" spans="1:13" x14ac:dyDescent="0.25">
      <c r="A17" s="222" t="s">
        <v>222</v>
      </c>
      <c r="B17" s="230"/>
      <c r="C17" s="225">
        <f>$B17</f>
        <v>0</v>
      </c>
      <c r="D17" s="225">
        <f>B17*I17</f>
        <v>0</v>
      </c>
      <c r="E17" s="225"/>
      <c r="F17" s="225"/>
      <c r="H17" s="227" t="s">
        <v>221</v>
      </c>
      <c r="I17" s="247">
        <v>0.7</v>
      </c>
      <c r="K17" s="131" t="s">
        <v>196</v>
      </c>
      <c r="L17" s="138">
        <f t="shared" si="0"/>
        <v>334321.37259422248</v>
      </c>
      <c r="M17" s="133"/>
    </row>
    <row r="18" spans="1:13" x14ac:dyDescent="0.25">
      <c r="A18" s="222" t="s">
        <v>216</v>
      </c>
      <c r="B18" s="235"/>
      <c r="C18" s="236">
        <f>B18*I18</f>
        <v>0</v>
      </c>
      <c r="D18" s="236">
        <f>$B$18</f>
        <v>0</v>
      </c>
      <c r="E18" s="225"/>
      <c r="F18" s="225"/>
      <c r="H18" s="227" t="s">
        <v>221</v>
      </c>
      <c r="I18" s="247">
        <v>1</v>
      </c>
      <c r="K18" s="131" t="s">
        <v>197</v>
      </c>
      <c r="L18" s="138">
        <f t="shared" si="0"/>
        <v>351304.89832200902</v>
      </c>
      <c r="M18" s="133"/>
    </row>
    <row r="19" spans="1:13" x14ac:dyDescent="0.25">
      <c r="A19" s="222"/>
      <c r="B19" s="230">
        <f>SUM(B16:B18)</f>
        <v>0</v>
      </c>
      <c r="C19" s="225">
        <f>SUM(C16:C18)</f>
        <v>0</v>
      </c>
      <c r="D19" s="225">
        <f>SUM(D16:D18)</f>
        <v>0</v>
      </c>
      <c r="E19" s="225"/>
      <c r="F19" s="225"/>
      <c r="K19" s="131" t="s">
        <v>198</v>
      </c>
      <c r="L19" s="138">
        <f t="shared" si="0"/>
        <v>369151.18715676706</v>
      </c>
      <c r="M19" s="133"/>
    </row>
    <row r="20" spans="1:13" x14ac:dyDescent="0.25">
      <c r="A20" s="222" t="s">
        <v>164</v>
      </c>
      <c r="B20" s="225"/>
      <c r="C20" s="225"/>
      <c r="D20" s="225"/>
      <c r="E20" s="248"/>
      <c r="F20" s="248" t="s">
        <v>218</v>
      </c>
      <c r="G20" s="248" t="s">
        <v>219</v>
      </c>
      <c r="K20" s="131" t="s">
        <v>199</v>
      </c>
      <c r="L20" s="138">
        <f t="shared" si="0"/>
        <v>387904.06746433082</v>
      </c>
      <c r="M20" s="133"/>
    </row>
    <row r="21" spans="1:13" x14ac:dyDescent="0.25">
      <c r="A21" s="222" t="s">
        <v>187</v>
      </c>
      <c r="B21" s="249"/>
      <c r="C21" s="133"/>
      <c r="D21" s="133">
        <v>0</v>
      </c>
      <c r="E21" s="248">
        <v>62</v>
      </c>
      <c r="F21" s="249"/>
      <c r="G21" s="250"/>
      <c r="H21" s="234"/>
      <c r="K21" s="131" t="s">
        <v>200</v>
      </c>
      <c r="L21" s="138">
        <f t="shared" si="0"/>
        <v>407609.59409151884</v>
      </c>
    </row>
    <row r="22" spans="1:13" x14ac:dyDescent="0.25">
      <c r="A22" s="222" t="s">
        <v>216</v>
      </c>
      <c r="B22" s="251"/>
      <c r="C22" s="225">
        <v>0</v>
      </c>
      <c r="D22" s="225"/>
      <c r="E22" s="248">
        <v>67</v>
      </c>
      <c r="F22" s="249"/>
      <c r="G22" s="250"/>
      <c r="H22" s="234"/>
      <c r="K22" s="131" t="s">
        <v>201</v>
      </c>
      <c r="L22" s="137">
        <f t="shared" si="0"/>
        <v>428316.16147136799</v>
      </c>
    </row>
    <row r="23" spans="1:13" x14ac:dyDescent="0.25">
      <c r="A23" s="222"/>
      <c r="B23" s="225"/>
      <c r="C23" s="225"/>
      <c r="D23" s="225"/>
      <c r="E23" s="248">
        <v>70</v>
      </c>
      <c r="F23" s="249"/>
      <c r="G23" s="250"/>
      <c r="H23" s="234"/>
      <c r="K23" s="131" t="s">
        <v>202</v>
      </c>
      <c r="L23" s="137">
        <f t="shared" si="0"/>
        <v>450074.62247411348</v>
      </c>
    </row>
    <row r="24" spans="1:13" x14ac:dyDescent="0.25">
      <c r="A24" s="222" t="s">
        <v>188</v>
      </c>
      <c r="B24" s="225"/>
      <c r="C24" s="225"/>
      <c r="D24" s="225"/>
      <c r="E24" s="225"/>
      <c r="F24" s="225"/>
      <c r="H24" s="234"/>
      <c r="K24" s="131" t="s">
        <v>203</v>
      </c>
      <c r="L24" s="137">
        <f t="shared" si="0"/>
        <v>472938.41329579847</v>
      </c>
    </row>
    <row r="25" spans="1:13" x14ac:dyDescent="0.25">
      <c r="A25" s="222" t="s">
        <v>323</v>
      </c>
      <c r="B25" s="133">
        <f>(F25*$I25)/12</f>
        <v>0</v>
      </c>
      <c r="C25" s="225">
        <f>B25</f>
        <v>0</v>
      </c>
      <c r="D25" s="225">
        <f>B25</f>
        <v>0</v>
      </c>
      <c r="E25" s="238"/>
      <c r="F25" s="239"/>
      <c r="H25" s="244" t="s">
        <v>175</v>
      </c>
      <c r="I25" s="245">
        <v>0.04</v>
      </c>
      <c r="K25" s="131" t="s">
        <v>204</v>
      </c>
      <c r="L25" s="137">
        <f t="shared" si="0"/>
        <v>496963.684691225</v>
      </c>
    </row>
    <row r="26" spans="1:13" x14ac:dyDescent="0.25">
      <c r="A26" s="222" t="s">
        <v>214</v>
      </c>
      <c r="B26" s="133">
        <f>(F26*$I26)/12</f>
        <v>0</v>
      </c>
      <c r="C26" s="225">
        <f>B26</f>
        <v>0</v>
      </c>
      <c r="D26" s="225">
        <f>B26</f>
        <v>0</v>
      </c>
      <c r="E26" s="238"/>
      <c r="F26" s="239"/>
      <c r="G26" s="222"/>
      <c r="H26" s="244" t="s">
        <v>175</v>
      </c>
      <c r="I26" s="205">
        <v>0.02</v>
      </c>
      <c r="K26" s="131" t="s">
        <v>205</v>
      </c>
      <c r="L26" s="138">
        <f t="shared" si="0"/>
        <v>522209.43987353926</v>
      </c>
    </row>
    <row r="27" spans="1:13" x14ac:dyDescent="0.25">
      <c r="A27" s="222" t="s">
        <v>214</v>
      </c>
      <c r="B27" s="133">
        <f>(F27*$I27)/12</f>
        <v>0</v>
      </c>
      <c r="C27" s="225">
        <f>B27</f>
        <v>0</v>
      </c>
      <c r="D27" s="225">
        <f>B27</f>
        <v>0</v>
      </c>
      <c r="E27" s="238"/>
      <c r="F27" s="239"/>
      <c r="G27" s="222"/>
      <c r="H27" s="252" t="s">
        <v>175</v>
      </c>
      <c r="I27" s="205"/>
      <c r="K27" s="134" t="s">
        <v>206</v>
      </c>
      <c r="L27" s="138">
        <f t="shared" si="0"/>
        <v>548737.67941911507</v>
      </c>
    </row>
    <row r="28" spans="1:13" x14ac:dyDescent="0.25">
      <c r="A28" s="222" t="s">
        <v>214</v>
      </c>
      <c r="B28" s="133">
        <f>(F28*$I28)/12</f>
        <v>0</v>
      </c>
      <c r="C28" s="225">
        <f>B28</f>
        <v>0</v>
      </c>
      <c r="D28" s="225">
        <f>B28</f>
        <v>0</v>
      </c>
      <c r="E28" s="238"/>
      <c r="F28" s="239"/>
      <c r="G28" s="222"/>
      <c r="H28" s="244" t="s">
        <v>175</v>
      </c>
      <c r="I28" s="205"/>
      <c r="K28" s="134" t="s">
        <v>207</v>
      </c>
      <c r="L28" s="138">
        <f t="shared" si="0"/>
        <v>576613.55353360611</v>
      </c>
    </row>
    <row r="29" spans="1:13" x14ac:dyDescent="0.25">
      <c r="A29" s="222"/>
      <c r="B29" s="236"/>
      <c r="C29" s="236"/>
      <c r="D29" s="236"/>
      <c r="E29" s="225"/>
      <c r="F29" s="225"/>
      <c r="G29" s="222"/>
      <c r="H29" s="234"/>
      <c r="K29" s="134" t="s">
        <v>208</v>
      </c>
      <c r="L29" s="138">
        <f t="shared" si="0"/>
        <v>605905.52205311332</v>
      </c>
    </row>
    <row r="30" spans="1:13" x14ac:dyDescent="0.25">
      <c r="A30" s="222" t="s">
        <v>165</v>
      </c>
      <c r="B30" s="253">
        <f>SUM(B13,B19,B22,B21,B25,B26,B27,B28)</f>
        <v>0</v>
      </c>
      <c r="C30" s="253">
        <f>SUM(C13,C19,C22,C21,C25,C26,C27,C28)</f>
        <v>0</v>
      </c>
      <c r="D30" s="253">
        <f>SUM(D13,D19,D22,D21,D25,D26,D27,D28)</f>
        <v>0</v>
      </c>
      <c r="E30" s="225"/>
      <c r="F30" s="225"/>
      <c r="G30" s="222"/>
      <c r="H30" s="234"/>
      <c r="K30" s="134" t="s">
        <v>209</v>
      </c>
      <c r="L30" s="138">
        <f t="shared" si="0"/>
        <v>636685.52257341146</v>
      </c>
    </row>
    <row r="31" spans="1:13" x14ac:dyDescent="0.25">
      <c r="A31" s="222"/>
      <c r="B31" s="226"/>
      <c r="C31" s="226"/>
      <c r="D31" s="226"/>
      <c r="E31" s="225"/>
      <c r="F31" s="225"/>
      <c r="G31" s="222"/>
      <c r="K31" s="134" t="s">
        <v>210</v>
      </c>
      <c r="L31" s="138">
        <f t="shared" si="0"/>
        <v>669029.14712014073</v>
      </c>
    </row>
    <row r="32" spans="1:13" x14ac:dyDescent="0.25">
      <c r="A32" s="222" t="s">
        <v>189</v>
      </c>
      <c r="B32" s="225">
        <f>Expenses!$C$80</f>
        <v>0</v>
      </c>
      <c r="C32" s="225"/>
      <c r="D32" s="225"/>
      <c r="E32" s="225"/>
      <c r="F32" s="225"/>
      <c r="G32" s="222" t="s">
        <v>190</v>
      </c>
      <c r="H32" s="133">
        <f>B32*12</f>
        <v>0</v>
      </c>
      <c r="K32" s="134" t="s">
        <v>211</v>
      </c>
      <c r="L32" s="138">
        <f t="shared" si="0"/>
        <v>703015.82779384393</v>
      </c>
    </row>
    <row r="33" spans="1:16" x14ac:dyDescent="0.25">
      <c r="A33" s="222" t="s">
        <v>176</v>
      </c>
      <c r="B33" s="225"/>
      <c r="C33" s="225"/>
      <c r="D33" s="225"/>
      <c r="E33" s="225"/>
      <c r="F33" s="225"/>
      <c r="G33" s="222"/>
      <c r="K33" s="134" t="s">
        <v>212</v>
      </c>
      <c r="L33" s="138">
        <f t="shared" si="0"/>
        <v>738729.03184577124</v>
      </c>
    </row>
    <row r="34" spans="1:16" x14ac:dyDescent="0.25">
      <c r="A34" s="222" t="s">
        <v>177</v>
      </c>
      <c r="B34" s="225"/>
      <c r="C34" s="225"/>
      <c r="D34" s="225"/>
      <c r="E34" s="225"/>
      <c r="F34" s="225"/>
      <c r="G34" s="222"/>
      <c r="K34" s="134" t="s">
        <v>213</v>
      </c>
      <c r="L34" s="138">
        <f t="shared" si="0"/>
        <v>776256.46666353638</v>
      </c>
    </row>
    <row r="35" spans="1:16" x14ac:dyDescent="0.25">
      <c r="A35" s="222" t="s">
        <v>178</v>
      </c>
      <c r="B35" s="225"/>
      <c r="C35" s="225"/>
      <c r="D35" s="225"/>
      <c r="E35" s="225"/>
      <c r="F35" s="225"/>
      <c r="G35" s="222"/>
    </row>
    <row r="36" spans="1:16" x14ac:dyDescent="0.25">
      <c r="A36" s="222" t="s">
        <v>178</v>
      </c>
      <c r="B36" s="133"/>
      <c r="C36" s="133"/>
      <c r="D36" s="133"/>
    </row>
    <row r="37" spans="1:16" x14ac:dyDescent="0.25">
      <c r="A37" s="222" t="s">
        <v>178</v>
      </c>
      <c r="B37" s="136"/>
      <c r="C37" s="136"/>
      <c r="D37" s="136"/>
    </row>
    <row r="38" spans="1:16" s="131" customFormat="1" ht="30" x14ac:dyDescent="0.25">
      <c r="A38" s="131" t="s">
        <v>179</v>
      </c>
      <c r="B38" s="132">
        <f>SUM(B32:B37)</f>
        <v>0</v>
      </c>
      <c r="C38" s="132">
        <f>SUM(C32:C37)</f>
        <v>0</v>
      </c>
      <c r="D38" s="132">
        <f>SUM(D32:D37)</f>
        <v>0</v>
      </c>
      <c r="E38" s="133"/>
      <c r="F38" s="133"/>
      <c r="K38" s="134"/>
      <c r="P38" s="134"/>
    </row>
    <row r="39" spans="1:16" s="131" customFormat="1" x14ac:dyDescent="0.25">
      <c r="A39" s="131" t="s">
        <v>180</v>
      </c>
      <c r="B39" s="133">
        <f>B30-B38</f>
        <v>0</v>
      </c>
      <c r="C39" s="133">
        <f>C30-C38</f>
        <v>0</v>
      </c>
      <c r="D39" s="133">
        <f>D30-D38</f>
        <v>0</v>
      </c>
      <c r="E39" s="133"/>
      <c r="F39" s="133"/>
      <c r="K39" s="134"/>
      <c r="P39" s="134"/>
    </row>
    <row r="40" spans="1:16" s="131" customFormat="1" x14ac:dyDescent="0.25">
      <c r="E40" s="133"/>
      <c r="F40" s="133"/>
      <c r="K40" s="134"/>
      <c r="P40" s="134"/>
    </row>
    <row r="41" spans="1:16" s="131" customFormat="1" x14ac:dyDescent="0.25">
      <c r="E41" s="133"/>
      <c r="F41" s="133"/>
      <c r="K41" s="134"/>
      <c r="P41" s="134"/>
    </row>
    <row r="42" spans="1:16" s="131" customFormat="1" x14ac:dyDescent="0.25">
      <c r="E42" s="133"/>
      <c r="F42" s="133"/>
      <c r="K42" s="134"/>
      <c r="P42" s="134"/>
    </row>
    <row r="44" spans="1:16" x14ac:dyDescent="0.25">
      <c r="D44" s="189"/>
    </row>
    <row r="45" spans="1:16" x14ac:dyDescent="0.25">
      <c r="D45" s="189"/>
    </row>
    <row r="46" spans="1:16" x14ac:dyDescent="0.25">
      <c r="D46" s="189"/>
    </row>
    <row r="47" spans="1:16" x14ac:dyDescent="0.25">
      <c r="D47" s="189"/>
    </row>
    <row r="48" spans="1:16" x14ac:dyDescent="0.25">
      <c r="D48" s="189"/>
    </row>
    <row r="49" spans="4:4" x14ac:dyDescent="0.25">
      <c r="D49" s="189"/>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66210-67B9-4124-83A6-2C8B504F846E}">
  <dimension ref="A2:A11"/>
  <sheetViews>
    <sheetView workbookViewId="0">
      <selection activeCell="A12" sqref="A12"/>
    </sheetView>
  </sheetViews>
  <sheetFormatPr defaultRowHeight="12.75" x14ac:dyDescent="0.2"/>
  <cols>
    <col min="1" max="1" width="177.28515625" customWidth="1"/>
  </cols>
  <sheetData>
    <row r="2" spans="1:1" ht="17.25" x14ac:dyDescent="0.2">
      <c r="A2" s="214" t="s">
        <v>289</v>
      </c>
    </row>
    <row r="3" spans="1:1" x14ac:dyDescent="0.2">
      <c r="A3" t="s">
        <v>290</v>
      </c>
    </row>
    <row r="4" spans="1:1" x14ac:dyDescent="0.2">
      <c r="A4" s="215" t="s">
        <v>291</v>
      </c>
    </row>
    <row r="5" spans="1:1" x14ac:dyDescent="0.2">
      <c r="A5" s="215" t="s">
        <v>292</v>
      </c>
    </row>
    <row r="7" spans="1:1" ht="15.75" x14ac:dyDescent="0.2">
      <c r="A7" s="216" t="s">
        <v>293</v>
      </c>
    </row>
    <row r="8" spans="1:1" ht="41.25" x14ac:dyDescent="0.2">
      <c r="A8" t="s">
        <v>294</v>
      </c>
    </row>
    <row r="10" spans="1:1" ht="17.25" x14ac:dyDescent="0.2">
      <c r="A10" s="214" t="s">
        <v>295</v>
      </c>
    </row>
    <row r="11" spans="1:1" ht="89.25" x14ac:dyDescent="0.2">
      <c r="A11" s="5" t="s">
        <v>296</v>
      </c>
    </row>
  </sheetData>
  <pageMargins left="0.7" right="0.7" top="0.75" bottom="0.75" header="0.3" footer="0.3"/>
  <pageSetup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AD842-1CF6-4608-A82B-1D94EEBED135}">
  <dimension ref="A1"/>
  <sheetViews>
    <sheetView topLeftCell="A2" workbookViewId="0">
      <selection activeCell="A2" sqref="A2"/>
    </sheetView>
  </sheetViews>
  <sheetFormatPr defaultRowHeight="12.75" x14ac:dyDescent="0.2"/>
  <cols>
    <col min="1" max="1" width="8.4257812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Income</vt:lpstr>
      <vt:lpstr>Expenses</vt:lpstr>
      <vt:lpstr>Pie Chart</vt:lpstr>
      <vt:lpstr>Debt</vt:lpstr>
      <vt:lpstr>Snowball</vt:lpstr>
      <vt:lpstr>Net Worth</vt:lpstr>
      <vt:lpstr>Retirement</vt:lpstr>
      <vt:lpstr>Wespath notes</vt:lpstr>
      <vt:lpstr>Sheet2</vt:lpstr>
      <vt:lpstr>Inflation</vt:lpstr>
      <vt:lpstr>Will it Last</vt:lpstr>
      <vt:lpstr>_4__Enter_your_regular_monthly_investment_contributions_in_cell_I14</vt:lpstr>
      <vt:lpstr>Sheet2!_Hlk143183788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2020-01-29T16:46:37Z</dcterms:created>
  <dcterms:modified xsi:type="dcterms:W3CDTF">2023-09-07T20:16:40Z</dcterms:modified>
</cp:coreProperties>
</file>